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2\Zakázky\Drobné\D20-22_Město Frenštát p.R\Rožnovská 1185\"/>
    </mc:Choice>
  </mc:AlternateContent>
  <xr:revisionPtr revIDLastSave="0" documentId="13_ncr:11_{6225B828-D39F-4AD3-A744-0E902168E8DC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3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'13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'13 01 Pol'!$A$1:$Y$135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1" i="1"/>
  <c r="F41" i="1"/>
  <c r="G40" i="1"/>
  <c r="F40" i="1"/>
  <c r="G39" i="1"/>
  <c r="G42" i="1" s="1"/>
  <c r="G25" i="1" s="1"/>
  <c r="F39" i="1"/>
  <c r="G125" i="12"/>
  <c r="BA49" i="12"/>
  <c r="BA29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3" i="12"/>
  <c r="I13" i="12"/>
  <c r="I12" i="12" s="1"/>
  <c r="K13" i="12"/>
  <c r="M13" i="12"/>
  <c r="O13" i="12"/>
  <c r="Q13" i="12"/>
  <c r="Q12" i="12" s="1"/>
  <c r="V13" i="12"/>
  <c r="G15" i="12"/>
  <c r="G12" i="12" s="1"/>
  <c r="I15" i="12"/>
  <c r="K15" i="12"/>
  <c r="K12" i="12" s="1"/>
  <c r="O15" i="12"/>
  <c r="O12" i="12" s="1"/>
  <c r="Q15" i="12"/>
  <c r="V15" i="12"/>
  <c r="V12" i="12" s="1"/>
  <c r="G17" i="12"/>
  <c r="G16" i="12" s="1"/>
  <c r="I17" i="12"/>
  <c r="K17" i="12"/>
  <c r="K16" i="12" s="1"/>
  <c r="O17" i="12"/>
  <c r="O16" i="12" s="1"/>
  <c r="Q17" i="12"/>
  <c r="V17" i="12"/>
  <c r="V16" i="12" s="1"/>
  <c r="G19" i="12"/>
  <c r="I19" i="12"/>
  <c r="I16" i="12" s="1"/>
  <c r="K19" i="12"/>
  <c r="M19" i="12"/>
  <c r="O19" i="12"/>
  <c r="Q19" i="12"/>
  <c r="Q16" i="12" s="1"/>
  <c r="V19" i="12"/>
  <c r="G24" i="12"/>
  <c r="M24" i="12" s="1"/>
  <c r="I24" i="12"/>
  <c r="K24" i="12"/>
  <c r="O24" i="12"/>
  <c r="Q24" i="12"/>
  <c r="V24" i="12"/>
  <c r="G26" i="12"/>
  <c r="I26" i="12"/>
  <c r="K26" i="12"/>
  <c r="M26" i="12"/>
  <c r="O26" i="12"/>
  <c r="Q26" i="12"/>
  <c r="V26" i="12"/>
  <c r="G30" i="12"/>
  <c r="M30" i="12" s="1"/>
  <c r="I30" i="12"/>
  <c r="K30" i="12"/>
  <c r="O30" i="12"/>
  <c r="Q30" i="12"/>
  <c r="V30" i="12"/>
  <c r="G36" i="12"/>
  <c r="M36" i="12" s="1"/>
  <c r="M35" i="12" s="1"/>
  <c r="I36" i="12"/>
  <c r="K36" i="12"/>
  <c r="K35" i="12" s="1"/>
  <c r="O36" i="12"/>
  <c r="O35" i="12" s="1"/>
  <c r="Q36" i="12"/>
  <c r="V36" i="12"/>
  <c r="V35" i="12" s="1"/>
  <c r="G38" i="12"/>
  <c r="I38" i="12"/>
  <c r="I35" i="12" s="1"/>
  <c r="K38" i="12"/>
  <c r="M38" i="12"/>
  <c r="O38" i="12"/>
  <c r="Q38" i="12"/>
  <c r="Q35" i="12" s="1"/>
  <c r="V38" i="12"/>
  <c r="G40" i="12"/>
  <c r="I40" i="12"/>
  <c r="I39" i="12" s="1"/>
  <c r="K40" i="12"/>
  <c r="M40" i="12"/>
  <c r="O40" i="12"/>
  <c r="Q40" i="12"/>
  <c r="Q39" i="12" s="1"/>
  <c r="V40" i="12"/>
  <c r="G41" i="12"/>
  <c r="M41" i="12" s="1"/>
  <c r="I41" i="12"/>
  <c r="K41" i="12"/>
  <c r="K39" i="12" s="1"/>
  <c r="O41" i="12"/>
  <c r="Q41" i="12"/>
  <c r="V41" i="12"/>
  <c r="V39" i="12" s="1"/>
  <c r="G42" i="12"/>
  <c r="I42" i="12"/>
  <c r="K42" i="12"/>
  <c r="M42" i="12"/>
  <c r="O42" i="12"/>
  <c r="Q42" i="12"/>
  <c r="V42" i="12"/>
  <c r="G43" i="12"/>
  <c r="G39" i="12" s="1"/>
  <c r="I43" i="12"/>
  <c r="K43" i="12"/>
  <c r="O43" i="12"/>
  <c r="O39" i="12" s="1"/>
  <c r="Q43" i="12"/>
  <c r="V43" i="12"/>
  <c r="G44" i="12"/>
  <c r="I44" i="12"/>
  <c r="K44" i="12"/>
  <c r="M44" i="12"/>
  <c r="O44" i="12"/>
  <c r="Q44" i="12"/>
  <c r="V44" i="12"/>
  <c r="G45" i="12"/>
  <c r="K45" i="12"/>
  <c r="O45" i="12"/>
  <c r="V45" i="12"/>
  <c r="G46" i="12"/>
  <c r="I46" i="12"/>
  <c r="I45" i="12" s="1"/>
  <c r="K46" i="12"/>
  <c r="M46" i="12"/>
  <c r="M45" i="12" s="1"/>
  <c r="O46" i="12"/>
  <c r="Q46" i="12"/>
  <c r="Q45" i="12" s="1"/>
  <c r="V46" i="12"/>
  <c r="G47" i="12"/>
  <c r="K47" i="12"/>
  <c r="O47" i="12"/>
  <c r="V47" i="12"/>
  <c r="G48" i="12"/>
  <c r="I48" i="12"/>
  <c r="I47" i="12" s="1"/>
  <c r="K48" i="12"/>
  <c r="M48" i="12"/>
  <c r="M47" i="12" s="1"/>
  <c r="O48" i="12"/>
  <c r="Q48" i="12"/>
  <c r="Q47" i="12" s="1"/>
  <c r="V48" i="12"/>
  <c r="G51" i="12"/>
  <c r="I51" i="12"/>
  <c r="I50" i="12" s="1"/>
  <c r="K51" i="12"/>
  <c r="M51" i="12"/>
  <c r="O51" i="12"/>
  <c r="Q51" i="12"/>
  <c r="Q50" i="12" s="1"/>
  <c r="V51" i="12"/>
  <c r="G53" i="12"/>
  <c r="G50" i="12" s="1"/>
  <c r="I53" i="12"/>
  <c r="K53" i="12"/>
  <c r="K50" i="12" s="1"/>
  <c r="O53" i="12"/>
  <c r="O50" i="12" s="1"/>
  <c r="Q53" i="12"/>
  <c r="V53" i="12"/>
  <c r="V50" i="12" s="1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G61" i="12"/>
  <c r="K61" i="12"/>
  <c r="O61" i="12"/>
  <c r="V61" i="12"/>
  <c r="G62" i="12"/>
  <c r="I62" i="12"/>
  <c r="I61" i="12" s="1"/>
  <c r="K62" i="12"/>
  <c r="M62" i="12"/>
  <c r="M61" i="12" s="1"/>
  <c r="O62" i="12"/>
  <c r="Q62" i="12"/>
  <c r="Q61" i="12" s="1"/>
  <c r="V62" i="12"/>
  <c r="G63" i="12"/>
  <c r="K63" i="12"/>
  <c r="O63" i="12"/>
  <c r="V63" i="12"/>
  <c r="G64" i="12"/>
  <c r="I64" i="12"/>
  <c r="I63" i="12" s="1"/>
  <c r="K64" i="12"/>
  <c r="M64" i="12"/>
  <c r="M63" i="12" s="1"/>
  <c r="O64" i="12"/>
  <c r="Q64" i="12"/>
  <c r="Q63" i="12" s="1"/>
  <c r="V64" i="12"/>
  <c r="G67" i="12"/>
  <c r="I67" i="12"/>
  <c r="I66" i="12" s="1"/>
  <c r="K67" i="12"/>
  <c r="M67" i="12"/>
  <c r="O67" i="12"/>
  <c r="Q67" i="12"/>
  <c r="Q66" i="12" s="1"/>
  <c r="V67" i="12"/>
  <c r="G68" i="12"/>
  <c r="G66" i="12" s="1"/>
  <c r="I68" i="12"/>
  <c r="K68" i="12"/>
  <c r="K66" i="12" s="1"/>
  <c r="O68" i="12"/>
  <c r="O66" i="12" s="1"/>
  <c r="Q68" i="12"/>
  <c r="V68" i="12"/>
  <c r="V66" i="12" s="1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I73" i="12"/>
  <c r="Q73" i="12"/>
  <c r="G74" i="12"/>
  <c r="M74" i="12" s="1"/>
  <c r="M73" i="12" s="1"/>
  <c r="I74" i="12"/>
  <c r="K74" i="12"/>
  <c r="K73" i="12" s="1"/>
  <c r="O74" i="12"/>
  <c r="O73" i="12" s="1"/>
  <c r="Q74" i="12"/>
  <c r="V74" i="12"/>
  <c r="V73" i="12" s="1"/>
  <c r="G76" i="12"/>
  <c r="G75" i="12" s="1"/>
  <c r="I76" i="12"/>
  <c r="K76" i="12"/>
  <c r="K75" i="12" s="1"/>
  <c r="O76" i="12"/>
  <c r="O75" i="12" s="1"/>
  <c r="Q76" i="12"/>
  <c r="V76" i="12"/>
  <c r="V75" i="12" s="1"/>
  <c r="G77" i="12"/>
  <c r="I77" i="12"/>
  <c r="I75" i="12" s="1"/>
  <c r="K77" i="12"/>
  <c r="M77" i="12"/>
  <c r="O77" i="12"/>
  <c r="Q77" i="12"/>
  <c r="Q75" i="12" s="1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O80" i="12"/>
  <c r="G81" i="12"/>
  <c r="I81" i="12"/>
  <c r="I80" i="12" s="1"/>
  <c r="K81" i="12"/>
  <c r="M81" i="12"/>
  <c r="O81" i="12"/>
  <c r="Q81" i="12"/>
  <c r="Q80" i="12" s="1"/>
  <c r="V81" i="12"/>
  <c r="G83" i="12"/>
  <c r="M83" i="12" s="1"/>
  <c r="I83" i="12"/>
  <c r="K83" i="12"/>
  <c r="K80" i="12" s="1"/>
  <c r="O83" i="12"/>
  <c r="Q83" i="12"/>
  <c r="V83" i="12"/>
  <c r="V80" i="12" s="1"/>
  <c r="G84" i="12"/>
  <c r="I84" i="12"/>
  <c r="K84" i="12"/>
  <c r="M84" i="12"/>
  <c r="O84" i="12"/>
  <c r="Q84" i="12"/>
  <c r="V84" i="12"/>
  <c r="G86" i="12"/>
  <c r="I86" i="12"/>
  <c r="I85" i="12" s="1"/>
  <c r="K86" i="12"/>
  <c r="M86" i="12"/>
  <c r="O86" i="12"/>
  <c r="Q86" i="12"/>
  <c r="Q85" i="12" s="1"/>
  <c r="V86" i="12"/>
  <c r="G87" i="12"/>
  <c r="M87" i="12" s="1"/>
  <c r="I87" i="12"/>
  <c r="K87" i="12"/>
  <c r="K85" i="12" s="1"/>
  <c r="O87" i="12"/>
  <c r="Q87" i="12"/>
  <c r="V87" i="12"/>
  <c r="V85" i="12" s="1"/>
  <c r="G88" i="12"/>
  <c r="I88" i="12"/>
  <c r="K88" i="12"/>
  <c r="M88" i="12"/>
  <c r="O88" i="12"/>
  <c r="Q88" i="12"/>
  <c r="V88" i="12"/>
  <c r="G89" i="12"/>
  <c r="G85" i="12" s="1"/>
  <c r="I89" i="12"/>
  <c r="K89" i="12"/>
  <c r="O89" i="12"/>
  <c r="O85" i="12" s="1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3" i="12"/>
  <c r="I93" i="12"/>
  <c r="K93" i="12"/>
  <c r="M93" i="12"/>
  <c r="O93" i="12"/>
  <c r="Q93" i="12"/>
  <c r="V93" i="12"/>
  <c r="G95" i="12"/>
  <c r="M95" i="12" s="1"/>
  <c r="I95" i="12"/>
  <c r="K95" i="12"/>
  <c r="O95" i="12"/>
  <c r="Q95" i="12"/>
  <c r="V95" i="12"/>
  <c r="I96" i="12"/>
  <c r="Q96" i="12"/>
  <c r="G97" i="12"/>
  <c r="M97" i="12" s="1"/>
  <c r="M96" i="12" s="1"/>
  <c r="I97" i="12"/>
  <c r="K97" i="12"/>
  <c r="K96" i="12" s="1"/>
  <c r="O97" i="12"/>
  <c r="O96" i="12" s="1"/>
  <c r="Q97" i="12"/>
  <c r="V97" i="12"/>
  <c r="V96" i="12" s="1"/>
  <c r="G99" i="12"/>
  <c r="I99" i="12"/>
  <c r="K99" i="12"/>
  <c r="M99" i="12"/>
  <c r="O99" i="12"/>
  <c r="Q99" i="12"/>
  <c r="V99" i="12"/>
  <c r="G101" i="12"/>
  <c r="K101" i="12"/>
  <c r="O101" i="12"/>
  <c r="G102" i="12"/>
  <c r="I102" i="12"/>
  <c r="I101" i="12" s="1"/>
  <c r="K102" i="12"/>
  <c r="M102" i="12"/>
  <c r="M101" i="12" s="1"/>
  <c r="O102" i="12"/>
  <c r="Q102" i="12"/>
  <c r="Q101" i="12" s="1"/>
  <c r="V102" i="12"/>
  <c r="V101" i="12" s="1"/>
  <c r="K103" i="12"/>
  <c r="V103" i="12"/>
  <c r="G104" i="12"/>
  <c r="I104" i="12"/>
  <c r="I103" i="12" s="1"/>
  <c r="K104" i="12"/>
  <c r="M104" i="12"/>
  <c r="O104" i="12"/>
  <c r="Q104" i="12"/>
  <c r="Q103" i="12" s="1"/>
  <c r="V104" i="12"/>
  <c r="G109" i="12"/>
  <c r="G103" i="12" s="1"/>
  <c r="I109" i="12"/>
  <c r="K109" i="12"/>
  <c r="O109" i="12"/>
  <c r="O103" i="12" s="1"/>
  <c r="Q109" i="12"/>
  <c r="V109" i="12"/>
  <c r="G114" i="12"/>
  <c r="I114" i="12"/>
  <c r="K114" i="12"/>
  <c r="M114" i="12"/>
  <c r="O114" i="12"/>
  <c r="Q114" i="12"/>
  <c r="V114" i="12"/>
  <c r="G115" i="12"/>
  <c r="K115" i="12"/>
  <c r="O115" i="12"/>
  <c r="V115" i="12"/>
  <c r="G116" i="12"/>
  <c r="I116" i="12"/>
  <c r="I115" i="12" s="1"/>
  <c r="K116" i="12"/>
  <c r="M116" i="12"/>
  <c r="M115" i="12" s="1"/>
  <c r="O116" i="12"/>
  <c r="Q116" i="12"/>
  <c r="Q115" i="12" s="1"/>
  <c r="V116" i="12"/>
  <c r="G117" i="12"/>
  <c r="K117" i="12"/>
  <c r="O117" i="12"/>
  <c r="V117" i="12"/>
  <c r="G118" i="12"/>
  <c r="I118" i="12"/>
  <c r="I117" i="12" s="1"/>
  <c r="K118" i="12"/>
  <c r="M118" i="12"/>
  <c r="M117" i="12" s="1"/>
  <c r="O118" i="12"/>
  <c r="Q118" i="12"/>
  <c r="Q117" i="12" s="1"/>
  <c r="V118" i="12"/>
  <c r="G120" i="12"/>
  <c r="I120" i="12"/>
  <c r="I119" i="12" s="1"/>
  <c r="K120" i="12"/>
  <c r="M120" i="12"/>
  <c r="O120" i="12"/>
  <c r="Q120" i="12"/>
  <c r="Q119" i="12" s="1"/>
  <c r="V120" i="12"/>
  <c r="G121" i="12"/>
  <c r="G119" i="12" s="1"/>
  <c r="I121" i="12"/>
  <c r="K121" i="12"/>
  <c r="K119" i="12" s="1"/>
  <c r="O121" i="12"/>
  <c r="O119" i="12" s="1"/>
  <c r="Q121" i="12"/>
  <c r="V121" i="12"/>
  <c r="V119" i="12" s="1"/>
  <c r="G122" i="12"/>
  <c r="I122" i="12"/>
  <c r="K122" i="12"/>
  <c r="M122" i="12"/>
  <c r="O122" i="12"/>
  <c r="Q122" i="12"/>
  <c r="V122" i="12"/>
  <c r="G123" i="12"/>
  <c r="M123" i="12" s="1"/>
  <c r="I123" i="12"/>
  <c r="K123" i="12"/>
  <c r="O123" i="12"/>
  <c r="Q123" i="12"/>
  <c r="V123" i="12"/>
  <c r="AE125" i="12"/>
  <c r="AF125" i="12"/>
  <c r="I20" i="1"/>
  <c r="I19" i="1"/>
  <c r="I18" i="1"/>
  <c r="I17" i="1"/>
  <c r="I16" i="1"/>
  <c r="I73" i="1"/>
  <c r="J72" i="1" s="1"/>
  <c r="F42" i="1"/>
  <c r="G23" i="1" s="1"/>
  <c r="H42" i="1"/>
  <c r="I41" i="1"/>
  <c r="I40" i="1"/>
  <c r="I39" i="1"/>
  <c r="I42" i="1" s="1"/>
  <c r="J41" i="1" s="1"/>
  <c r="J28" i="1"/>
  <c r="J26" i="1"/>
  <c r="G38" i="1"/>
  <c r="F38" i="1"/>
  <c r="J23" i="1"/>
  <c r="J24" i="1"/>
  <c r="J25" i="1"/>
  <c r="J27" i="1"/>
  <c r="E24" i="1"/>
  <c r="G24" i="1"/>
  <c r="E26" i="1"/>
  <c r="G26" i="1"/>
  <c r="J53" i="1" l="1"/>
  <c r="J59" i="1"/>
  <c r="J61" i="1"/>
  <c r="J52" i="1"/>
  <c r="J56" i="1"/>
  <c r="J57" i="1"/>
  <c r="J63" i="1"/>
  <c r="J54" i="1"/>
  <c r="J58" i="1"/>
  <c r="J60" i="1"/>
  <c r="J62" i="1"/>
  <c r="J67" i="1"/>
  <c r="J55" i="1"/>
  <c r="J65" i="1"/>
  <c r="J71" i="1"/>
  <c r="J69" i="1"/>
  <c r="A27" i="1"/>
  <c r="M119" i="12"/>
  <c r="M80" i="12"/>
  <c r="M103" i="12"/>
  <c r="M121" i="12"/>
  <c r="M109" i="12"/>
  <c r="G96" i="12"/>
  <c r="M89" i="12"/>
  <c r="M85" i="12" s="1"/>
  <c r="M76" i="12"/>
  <c r="M75" i="12" s="1"/>
  <c r="G73" i="12"/>
  <c r="M68" i="12"/>
  <c r="M66" i="12" s="1"/>
  <c r="M53" i="12"/>
  <c r="M50" i="12" s="1"/>
  <c r="M43" i="12"/>
  <c r="M39" i="12" s="1"/>
  <c r="G35" i="12"/>
  <c r="M17" i="12"/>
  <c r="M16" i="12" s="1"/>
  <c r="M15" i="12"/>
  <c r="M12" i="12" s="1"/>
  <c r="I21" i="1"/>
  <c r="J64" i="1"/>
  <c r="J66" i="1"/>
  <c r="J68" i="1"/>
  <c r="J70" i="1"/>
  <c r="J40" i="1"/>
  <c r="J39" i="1"/>
  <c r="J42" i="1" s="1"/>
  <c r="J73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Marek Mikošek</author>
  </authors>
  <commentList>
    <comment ref="S6" authorId="0" shapeId="0" xr:uid="{146D84A5-4C48-4768-BF6B-C3EDDE3C0EE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9F228D9-281C-4825-9CF8-980B0D3548C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<sst xmlns="http://schemas.openxmlformats.org/spreadsheetml/2006/main" count="827" uniqueCount="308">
  <si>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</si>
  <si>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</si>
  <si>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</si>
  <si>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</si>
  <si>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</si>
  <si>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</si>
  <si>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</si>
  <si>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</si>
  <si>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</si>
  <si>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</si>
  <si>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</si>
  <si>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</si>
  <si>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</si>
  <si>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</si>
  <si>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</si>
  <si>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</si>
  <si>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</si>
  <si>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</si>
  <si>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</si>
  <si>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</si>
  <si>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</si>
  <si>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</si>
  <si>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</si>
  <si>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</si>
  <si>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</si>
  <si>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</si>
  <si>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</si>
  <si>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</si>
  <si>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</si>
  <si>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</si>
  <si>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</si>
  <si>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</si>
  <si>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</si>
  <si>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</si>
  <si>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</si>
  <si>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</si>
  <si>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</si>
  <si>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</si>
  <si>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</si>
  <si>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</si>
  <si>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</si>
  <si>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</si>
  <si>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</si>
  <si>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</si>
  <si>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úpravy bytu</t>
  </si>
  <si>
    <t>13</t>
  </si>
  <si>
    <t>Rožnovská 1185/6</t>
  </si>
  <si>
    <t>Objekt:</t>
  </si>
  <si>
    <t>Rozpočet:</t>
  </si>
  <si>
    <t>04</t>
  </si>
  <si>
    <t>Frenštát pod Radhoštěm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</si>
  <si>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</si>
  <si>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</si>
  <si>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</si>
  <si>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</si>
  <si>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</si>
  <si>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</si>
  <si>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</si>
  <si>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</si>
  <si>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</si>
  <si>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</si>
  <si>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</si>
  <si>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</si>
  <si>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</si>
  <si>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</si>
  <si>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</si>
  <si>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</si>
  <si>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</si>
  <si>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</si>
  <si>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</si>
  <si>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</si>
  <si>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</si>
  <si>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</si>
  <si>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</si>
  <si>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</si>
  <si>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</si>
  <si>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</si>
  <si>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</si>
  <si>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728</t>
  </si>
  <si>
    <t>Vzduchotechnika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</si>
  <si>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</si>
  <si>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</si>
  <si>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</si>
  <si>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</si>
  <si>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</si>
  <si>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</si>
  <si>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</si>
  <si>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</si>
  <si>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</si>
  <si>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</si>
  <si>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</si>
  <si>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</si>
  <si>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786</t>
  </si>
  <si>
    <t>Zastiňující technika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</si>
  <si>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</si>
  <si>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</si>
  <si>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</si>
  <si>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</si>
  <si>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</si>
  <si>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</si>
  <si>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</si>
  <si>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</si>
  <si>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</si>
  <si>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</si>
  <si>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</si>
  <si>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</si>
  <si>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</si>
  <si>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</si>
  <si>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</si>
  <si>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</si>
  <si>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</si>
  <si>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</si>
  <si>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</si>
  <si>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</si>
  <si>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</si>
  <si>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</si>
  <si>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</si>
  <si>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</si>
  <si>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</si>
  <si>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</si>
  <si>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</si>
  <si>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</si>
  <si>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</si>
  <si>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</si>
  <si>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</si>
  <si>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</si>
  <si>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</si>
  <si>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</si>
  <si>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</si>
  <si>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342254811</t>
  </si>
  <si>
    <t>Příčky z desek pórobetonových tl. 150 mm</t>
  </si>
  <si>
    <t>m2</t>
  </si>
  <si>
    <t>RTS 22/ II</t>
  </si>
  <si>
    <t>RTS 22/ I</t>
  </si>
  <si>
    <t>Práce</t>
  </si>
  <si>
    <t>Běžná</t>
  </si>
  <si>
    <t>POL1_</t>
  </si>
  <si>
    <t>1,55*1,3+0,15*2,25</t>
  </si>
  <si>
    <t>VV</t>
  </si>
  <si>
    <t>2,75*0,6*0,1</t>
  </si>
  <si>
    <t>416021121</t>
  </si>
  <si>
    <t>Podhledy SDK, kovová.kce CD. 1x deska RB 12,5 mm</t>
  </si>
  <si>
    <t>5,11+23,33+15,13</t>
  </si>
  <si>
    <t>416021123</t>
  </si>
  <si>
    <t>Podhledy SDK, kovová.kce CD. 1x deska RBI 12,5 mm</t>
  </si>
  <si>
    <t>602011121</t>
  </si>
  <si>
    <t>Omítka jádrová sanační Cemix 084, ručně včetně penetrace podkladu</t>
  </si>
  <si>
    <t>(4,45+3,4)*2,65</t>
  </si>
  <si>
    <t>602011141</t>
  </si>
  <si>
    <t>Štuk na stěnách vnitřní Cemix 033, ručně včetně penetrace podkladu</t>
  </si>
  <si>
    <t>pokoj : 15,7*2,65-4,45*2,65-3,4*2,65</t>
  </si>
  <si>
    <t>obývací pokoj+kuchyň : 21,1*2,65</t>
  </si>
  <si>
    <t>vstup : 10*2,75</t>
  </si>
  <si>
    <t>koupelna : 8,3*1</t>
  </si>
  <si>
    <t>602011151</t>
  </si>
  <si>
    <t>Štuk na stěnách sanační Cemix 034, ručně včetně penetrace podkladu</t>
  </si>
  <si>
    <t>612421111</t>
  </si>
  <si>
    <t>Zapravení drážek rozvodů elektro, ZTI a topení ve stěnách a stropech a podlahách</t>
  </si>
  <si>
    <t>soubor</t>
  </si>
  <si>
    <t>Indiv</t>
  </si>
  <si>
    <t>- zazdívka větracích otvorů v demontované spižní skříni</t>
  </si>
  <si>
    <t>POP</t>
  </si>
  <si>
    <t>- zapravení drážek po elektroinstalacích</t>
  </si>
  <si>
    <t>- betonáž drážek v podlahách a zapravení drážek ve zdivu v místě trubních rozvodů topení a demontovaných topidel</t>
  </si>
  <si>
    <t>612481113</t>
  </si>
  <si>
    <t>Potažení vnitř. stěn sklotex. pletivem s vypnutím včetně penetrace podkladu</t>
  </si>
  <si>
    <t>koupelna : 8,3*2,75</t>
  </si>
  <si>
    <t>631315611</t>
  </si>
  <si>
    <t>Betonáž podlahy sprchového koutu</t>
  </si>
  <si>
    <t>m3</t>
  </si>
  <si>
    <t>1,4*0,8*0,2</t>
  </si>
  <si>
    <t>632411105</t>
  </si>
  <si>
    <t>Samonivelační stěrka tl.3 mm včetně penetrace podkladu</t>
  </si>
  <si>
    <t>642942111</t>
  </si>
  <si>
    <t>Osazení zárubní dveřních ocelových, pl. do 2,5 m2 včetně dodávky zárubně 600 x 1970 x 100 mm</t>
  </si>
  <si>
    <t>kus</t>
  </si>
  <si>
    <t>642945111</t>
  </si>
  <si>
    <t>Osazení zárubní ocel. požár.1křídl. s obetonováním</t>
  </si>
  <si>
    <t>767646510</t>
  </si>
  <si>
    <t>Montáž dveří protipožárních jednokřídlových</t>
  </si>
  <si>
    <t>55330422</t>
  </si>
  <si>
    <t>Zárubeň ocelová požární   800x1970 levá</t>
  </si>
  <si>
    <t>SPCM</t>
  </si>
  <si>
    <t>Specifikace</t>
  </si>
  <si>
    <t>POL3_</t>
  </si>
  <si>
    <t>55345502</t>
  </si>
  <si>
    <t>Dveře požární 80x197 cm s kukátkem</t>
  </si>
  <si>
    <t>941955001</t>
  </si>
  <si>
    <t>Lešení lehké pomocné, výška podlahy do 1,2 m</t>
  </si>
  <si>
    <t>952901114</t>
  </si>
  <si>
    <t>Vyčištění budov o výšce podlaží nad 4 m</t>
  </si>
  <si>
    <t>celkový úklid před předáním stavby,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</t>
  </si>
  <si>
    <t>962032241</t>
  </si>
  <si>
    <t>Bourání zdiva z cihel pálených na MC</t>
  </si>
  <si>
    <t>2,8*2,65*0,1-0,7*2*0,1</t>
  </si>
  <si>
    <t>965048515</t>
  </si>
  <si>
    <t>Broušení podlah (spojů podlahových desek) do tl. 5 mm</t>
  </si>
  <si>
    <t>968061125</t>
  </si>
  <si>
    <t>Vyvěšení dřevěných dveřních křídel pl. do 2 m2</t>
  </si>
  <si>
    <t>968072455</t>
  </si>
  <si>
    <t>Vybourání kovových dveřních zárubní pl. do 2 m2</t>
  </si>
  <si>
    <t>978059531</t>
  </si>
  <si>
    <t>Odsekání vnitřních obkladů a dlažeb</t>
  </si>
  <si>
    <t>koupelna : 8,25*2+3,89</t>
  </si>
  <si>
    <t>kuchyň : 4,55*1,5</t>
  </si>
  <si>
    <t>786   01</t>
  </si>
  <si>
    <t>Demontáž spižní skříně, skříně ve vstupu a garnýží</t>
  </si>
  <si>
    <t>kompl</t>
  </si>
  <si>
    <t>Vlastní</t>
  </si>
  <si>
    <t>96   01</t>
  </si>
  <si>
    <t>Vybourání zařizovacích předmětů a rozvodů ZTI</t>
  </si>
  <si>
    <t>999281111</t>
  </si>
  <si>
    <t>Přesun hmot pro opravy a údržbu do výšky 25 m</t>
  </si>
  <si>
    <t>t</t>
  </si>
  <si>
    <t>Přesun hmot</t>
  </si>
  <si>
    <t>POL7_</t>
  </si>
  <si>
    <t>711212002</t>
  </si>
  <si>
    <t>Hydroizolační povlak - nátěr nebo stěrka vč. rohových pásek tl. 2mm</t>
  </si>
  <si>
    <t>3,9+0,5+(0,8*2+1,4)*2</t>
  </si>
  <si>
    <t>713582115</t>
  </si>
  <si>
    <t>D+M revizní dvířka pod obklad 400x400 mm</t>
  </si>
  <si>
    <t>725017122</t>
  </si>
  <si>
    <t>D+M Umyvadlo se skříňkou 55 x 44 cm, sifon, baterie</t>
  </si>
  <si>
    <t xml:space="preserve">ks    </t>
  </si>
  <si>
    <t>725845111</t>
  </si>
  <si>
    <t>Baterie sprchová nástěnná ruční</t>
  </si>
  <si>
    <t>726211321</t>
  </si>
  <si>
    <t>D+M Modul-WC Duofix, závěsné WC, sedátko, tlačítko</t>
  </si>
  <si>
    <t>720   01</t>
  </si>
  <si>
    <t>D+M sprchový žlab, sprchová zástěna posuvná, čiré sklo</t>
  </si>
  <si>
    <t>720   02</t>
  </si>
  <si>
    <t>Zdravotechnika (rozvody vody a kanalizace v rekonstruovaném bytovém jádru, pračkový ventil a sifon) výměna svislého odpadního potrubí v instalační šachtě</t>
  </si>
  <si>
    <t>728414611</t>
  </si>
  <si>
    <t>D+M digestoře vestavěné recirkulační</t>
  </si>
  <si>
    <t>766812115</t>
  </si>
  <si>
    <t>D+M Montáž kuchyňské linky 1,8m x 1,5m vč. nerezového dřezu, sifon, dřezová baterie, horní skříňky, zadní obkladová deska, podlinkové osvětlení, plynový sprák a el. troubou</t>
  </si>
  <si>
    <t>766812840</t>
  </si>
  <si>
    <t>Demontáž kuchyňských linek do 2,4 m</t>
  </si>
  <si>
    <t>766661112R0</t>
  </si>
  <si>
    <t>D+M dveří 2/3 prosklené 800/1970</t>
  </si>
  <si>
    <t>766661112R01</t>
  </si>
  <si>
    <t>D+M dveří plných 800/1970, 600/1970</t>
  </si>
  <si>
    <t>771101111</t>
  </si>
  <si>
    <t xml:space="preserve">Vyrovnání podkladů pod obklad </t>
  </si>
  <si>
    <t>(2,8*2+1,4*2)*2-1,2</t>
  </si>
  <si>
    <t>771575111</t>
  </si>
  <si>
    <t>Montáž podlah keram.,hladké, tmel, 45x45 cm weberfor profiflex (lep),webercolor premium (sp), penetrace</t>
  </si>
  <si>
    <t>59782030</t>
  </si>
  <si>
    <t>Dlaždice 45x45 cm</t>
  </si>
  <si>
    <t>775413021</t>
  </si>
  <si>
    <t>Montáž podlahové lišty</t>
  </si>
  <si>
    <t>m</t>
  </si>
  <si>
    <t>775542021</t>
  </si>
  <si>
    <t>Podložka 2 mm pod vinylové podlahy</t>
  </si>
  <si>
    <t>776511820</t>
  </si>
  <si>
    <t>Odstranění PVC a koberců lepených s podložkou</t>
  </si>
  <si>
    <t>776521200</t>
  </si>
  <si>
    <t>Pokládka podlahové krytiny vinyl klik vč. podložky pouze položení - materiál ve specifikaci</t>
  </si>
  <si>
    <t>776981101</t>
  </si>
  <si>
    <t>Montáž přechodové, podlahové lišty samolepicí</t>
  </si>
  <si>
    <t>28342451</t>
  </si>
  <si>
    <t xml:space="preserve">Lišta soklová PVC pro vinyl </t>
  </si>
  <si>
    <t>43,8*1,1</t>
  </si>
  <si>
    <t>28410302</t>
  </si>
  <si>
    <t>Podlaha Vinyl klik 1280x192x4 mm lamela s dekorem dřeva</t>
  </si>
  <si>
    <t>43,57*1,1</t>
  </si>
  <si>
    <t>5537000111</t>
  </si>
  <si>
    <t>Lišta přechodová Al 30/A lepicí l=93 cm stříbro š 30 mm</t>
  </si>
  <si>
    <t>781415016</t>
  </si>
  <si>
    <t>Montáž obkladů stěn, porovin.,tmel, nad 20x25 cm, penetrace</t>
  </si>
  <si>
    <t>koupelna : (2,8+1,4)*2*2-0,6*2</t>
  </si>
  <si>
    <t>59761001</t>
  </si>
  <si>
    <t>Obkladačka 30x60 cm mat</t>
  </si>
  <si>
    <t>15,6*1,15</t>
  </si>
  <si>
    <t>783225100</t>
  </si>
  <si>
    <t>Nátěr syntetický kovových konstrukcí 2x + 1x email (zárubně, potrubí plynu)</t>
  </si>
  <si>
    <t>784402801</t>
  </si>
  <si>
    <t>Odstranění malby oškrábáním v místnosti H do 3,8 m</t>
  </si>
  <si>
    <t>01 vstup : 10*2,75</t>
  </si>
  <si>
    <t>02 koupelna : 8,3*1</t>
  </si>
  <si>
    <t>03 kuchyň : 21,1*2,65</t>
  </si>
  <si>
    <t>04 pokoj : 15,7*2,65-4,45*2,65-3,4*2,65</t>
  </si>
  <si>
    <t>784191201</t>
  </si>
  <si>
    <t>Penetrace podkladu hloubková Primalex 1x</t>
  </si>
  <si>
    <t>01 vstup : 10*2,75+5,11</t>
  </si>
  <si>
    <t>02 koupelna : 8,3*1+3,89</t>
  </si>
  <si>
    <t>03 kuchyň : 21,1*2,6+23,33</t>
  </si>
  <si>
    <t>04 pokoj : 15,7*2,6+15,13</t>
  </si>
  <si>
    <t>784195212</t>
  </si>
  <si>
    <t>Malba Primalex Plus, bílá, bez penetrace, 2 x</t>
  </si>
  <si>
    <t>786622113</t>
  </si>
  <si>
    <t>Žaluzie interiérové</t>
  </si>
  <si>
    <t>M21   01</t>
  </si>
  <si>
    <t>Elektroinstalace- nové zásuvkové a světelné okruhy, bytový rozvaděč, revize elektro, domovní telefon</t>
  </si>
  <si>
    <t>979081111</t>
  </si>
  <si>
    <t>Odvoz suti a vybour. hmot na skládku do 1 km</t>
  </si>
  <si>
    <t>Přesun suti</t>
  </si>
  <si>
    <t>POL8_</t>
  </si>
  <si>
    <t>979081121</t>
  </si>
  <si>
    <t>Příplatek k odvozu za každý další 1 km</t>
  </si>
  <si>
    <t>979990105</t>
  </si>
  <si>
    <t xml:space="preserve">Poplatek za skládku suti </t>
  </si>
  <si>
    <t>979087311</t>
  </si>
  <si>
    <t>Vodorovné přemístění suti nošením do 10 m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</si>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</sst>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6"/>
  <sheetViews>
    <sheetView showGridLines="0" tabSelected="1" topLeftCell="B1" zoomScaleNormal="100" zoomScaleSheetLayoutView="75" workbookViewId="0">
      <selection activeCell="F49" sqref="F4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924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9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SUMIF(F52:F72,A16,I52:I72)+SUMIF(F52:F72,"PSU",I52:I72)</f>
        <v>0</v>
      </c>
      <c r="J16" s="85"/>
    </row>
    <row r="17" spans="1:10" ht="23.25" customHeight="1" x14ac:dyDescent="0.25">
      <c r="A17" s="199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SUMIF(F52:F72,A17,I52:I72)</f>
        <v>0</v>
      </c>
      <c r="J17" s="85"/>
    </row>
    <row r="18" spans="1:10" ht="23.25" customHeight="1" x14ac:dyDescent="0.25">
      <c r="A18" s="199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SUMIF(F52:F72,A18,I52:I72)</f>
        <v>0</v>
      </c>
      <c r="J18" s="85"/>
    </row>
    <row r="19" spans="1:10" ht="23.25" customHeight="1" x14ac:dyDescent="0.25">
      <c r="A19" s="199" t="s">
        <v>99</v>
      </c>
      <c r="B19" s="38" t="s">
        <v>29</v>
      </c>
      <c r="C19" s="62"/>
      <c r="D19" s="63"/>
      <c r="E19" s="83"/>
      <c r="F19" s="84"/>
      <c r="G19" s="83"/>
      <c r="H19" s="84"/>
      <c r="I19" s="83">
        <f>SUMIF(F52:F72,A19,I52:I72)</f>
        <v>0</v>
      </c>
      <c r="J19" s="85"/>
    </row>
    <row r="20" spans="1:10" ht="23.25" customHeight="1" x14ac:dyDescent="0.25">
      <c r="A20" s="199" t="s">
        <v>100</v>
      </c>
      <c r="B20" s="38" t="s">
        <v>30</v>
      </c>
      <c r="C20" s="62"/>
      <c r="D20" s="63"/>
      <c r="E20" s="83"/>
      <c r="F20" s="84"/>
      <c r="G20" s="83"/>
      <c r="H20" s="84"/>
      <c r="I20" s="83">
        <f>SUMIF(F52:F72,A20,I52:I72)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8" t="s">
        <v>25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3">
      <c r="A29" s="2"/>
      <c r="B29" s="168" t="s">
        <v>37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5" t="s">
        <v>1</v>
      </c>
      <c r="J38" s="146" t="s">
        <v>0</v>
      </c>
    </row>
    <row r="39" spans="1:10" ht="25.5" hidden="1" customHeight="1" x14ac:dyDescent="0.25">
      <c r="A39" s="136">
        <v>1</v>
      </c>
      <c r="B39" s="147" t="s">
        <v>51</v>
      </c>
      <c r="C39" s="148"/>
      <c r="D39" s="148"/>
      <c r="E39" s="148"/>
      <c r="F39" s="149">
        <f>'13 01 Pol'!AE125</f>
        <v>0</v>
      </c>
      <c r="G39" s="150">
        <f>'13 01 Pol'!AF125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5">
      <c r="A40" s="136">
        <v>2</v>
      </c>
      <c r="B40" s="154" t="s">
        <v>45</v>
      </c>
      <c r="C40" s="155" t="s">
        <v>46</v>
      </c>
      <c r="D40" s="155"/>
      <c r="E40" s="155"/>
      <c r="F40" s="156">
        <f>'13 01 Pol'!AE125</f>
        <v>0</v>
      </c>
      <c r="G40" s="157">
        <f>'13 01 Pol'!AF125</f>
        <v>0</v>
      </c>
      <c r="H40" s="157"/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5">
      <c r="A41" s="136">
        <v>3</v>
      </c>
      <c r="B41" s="160" t="s">
        <v>43</v>
      </c>
      <c r="C41" s="148" t="s">
        <v>44</v>
      </c>
      <c r="D41" s="148"/>
      <c r="E41" s="148"/>
      <c r="F41" s="161">
        <f>'13 01 Pol'!AE125</f>
        <v>0</v>
      </c>
      <c r="G41" s="151">
        <f>'13 01 Pol'!AF125</f>
        <v>0</v>
      </c>
      <c r="H41" s="151"/>
      <c r="I41" s="152">
        <f>F41+G41+H41</f>
        <v>0</v>
      </c>
      <c r="J41" s="153" t="str">
        <f>IF(CenaCelkemVypocet=0,"",I41/CenaCelkemVypocet*100)</f>
        <v/>
      </c>
    </row>
    <row r="42" spans="1:10" ht="25.5" hidden="1" customHeight="1" x14ac:dyDescent="0.25">
      <c r="A42" s="136"/>
      <c r="B42" s="162" t="s">
        <v>52</v>
      </c>
      <c r="C42" s="163"/>
      <c r="D42" s="163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9" spans="1:10" ht="15.6" x14ac:dyDescent="0.3">
      <c r="B49" s="178" t="s">
        <v>54</v>
      </c>
    </row>
    <row r="51" spans="1:10" ht="25.5" customHeight="1" x14ac:dyDescent="0.25">
      <c r="A51" s="180"/>
      <c r="B51" s="183" t="s">
        <v>18</v>
      </c>
      <c r="C51" s="183" t="s">
        <v>6</v>
      </c>
      <c r="D51" s="184"/>
      <c r="E51" s="184"/>
      <c r="F51" s="185" t="s">
        <v>55</v>
      </c>
      <c r="G51" s="185"/>
      <c r="H51" s="185"/>
      <c r="I51" s="185" t="s">
        <v>31</v>
      </c>
      <c r="J51" s="185" t="s">
        <v>0</v>
      </c>
    </row>
    <row r="52" spans="1:10" ht="36.75" customHeight="1" x14ac:dyDescent="0.25">
      <c r="A52" s="181"/>
      <c r="B52" s="186" t="s">
        <v>56</v>
      </c>
      <c r="C52" s="187" t="s">
        <v>57</v>
      </c>
      <c r="D52" s="188"/>
      <c r="E52" s="188"/>
      <c r="F52" s="195" t="s">
        <v>26</v>
      </c>
      <c r="G52" s="196"/>
      <c r="H52" s="196"/>
      <c r="I52" s="196">
        <f>'13 01 Pol'!G8</f>
        <v>0</v>
      </c>
      <c r="J52" s="192" t="str">
        <f>IF(I73=0,"",I52/I73*100)</f>
        <v/>
      </c>
    </row>
    <row r="53" spans="1:10" ht="36.75" customHeight="1" x14ac:dyDescent="0.25">
      <c r="A53" s="181"/>
      <c r="B53" s="186" t="s">
        <v>58</v>
      </c>
      <c r="C53" s="187" t="s">
        <v>59</v>
      </c>
      <c r="D53" s="188"/>
      <c r="E53" s="188"/>
      <c r="F53" s="195" t="s">
        <v>26</v>
      </c>
      <c r="G53" s="196"/>
      <c r="H53" s="196"/>
      <c r="I53" s="196">
        <f>'13 01 Pol'!G12</f>
        <v>0</v>
      </c>
      <c r="J53" s="192" t="str">
        <f>IF(I73=0,"",I53/I73*100)</f>
        <v/>
      </c>
    </row>
    <row r="54" spans="1:10" ht="36.75" customHeight="1" x14ac:dyDescent="0.25">
      <c r="A54" s="181"/>
      <c r="B54" s="186" t="s">
        <v>60</v>
      </c>
      <c r="C54" s="187" t="s">
        <v>61</v>
      </c>
      <c r="D54" s="188"/>
      <c r="E54" s="188"/>
      <c r="F54" s="195" t="s">
        <v>26</v>
      </c>
      <c r="G54" s="196"/>
      <c r="H54" s="196"/>
      <c r="I54" s="196">
        <f>'13 01 Pol'!G16</f>
        <v>0</v>
      </c>
      <c r="J54" s="192" t="str">
        <f>IF(I73=0,"",I54/I73*100)</f>
        <v/>
      </c>
    </row>
    <row r="55" spans="1:10" ht="36.75" customHeight="1" x14ac:dyDescent="0.25">
      <c r="A55" s="181"/>
      <c r="B55" s="186" t="s">
        <v>62</v>
      </c>
      <c r="C55" s="187" t="s">
        <v>63</v>
      </c>
      <c r="D55" s="188"/>
      <c r="E55" s="188"/>
      <c r="F55" s="195" t="s">
        <v>26</v>
      </c>
      <c r="G55" s="196"/>
      <c r="H55" s="196"/>
      <c r="I55" s="196">
        <f>'13 01 Pol'!G35</f>
        <v>0</v>
      </c>
      <c r="J55" s="192" t="str">
        <f>IF(I73=0,"",I55/I73*100)</f>
        <v/>
      </c>
    </row>
    <row r="56" spans="1:10" ht="36.75" customHeight="1" x14ac:dyDescent="0.25">
      <c r="A56" s="181"/>
      <c r="B56" s="186" t="s">
        <v>64</v>
      </c>
      <c r="C56" s="187" t="s">
        <v>65</v>
      </c>
      <c r="D56" s="188"/>
      <c r="E56" s="188"/>
      <c r="F56" s="195" t="s">
        <v>26</v>
      </c>
      <c r="G56" s="196"/>
      <c r="H56" s="196"/>
      <c r="I56" s="196">
        <f>'13 01 Pol'!G39</f>
        <v>0</v>
      </c>
      <c r="J56" s="192" t="str">
        <f>IF(I73=0,"",I56/I73*100)</f>
        <v/>
      </c>
    </row>
    <row r="57" spans="1:10" ht="36.75" customHeight="1" x14ac:dyDescent="0.25">
      <c r="A57" s="181"/>
      <c r="B57" s="186" t="s">
        <v>66</v>
      </c>
      <c r="C57" s="187" t="s">
        <v>67</v>
      </c>
      <c r="D57" s="188"/>
      <c r="E57" s="188"/>
      <c r="F57" s="195" t="s">
        <v>26</v>
      </c>
      <c r="G57" s="196"/>
      <c r="H57" s="196"/>
      <c r="I57" s="196">
        <f>'13 01 Pol'!G45</f>
        <v>0</v>
      </c>
      <c r="J57" s="192" t="str">
        <f>IF(I73=0,"",I57/I73*100)</f>
        <v/>
      </c>
    </row>
    <row r="58" spans="1:10" ht="36.75" customHeight="1" x14ac:dyDescent="0.25">
      <c r="A58" s="181"/>
      <c r="B58" s="186" t="s">
        <v>68</v>
      </c>
      <c r="C58" s="187" t="s">
        <v>69</v>
      </c>
      <c r="D58" s="188"/>
      <c r="E58" s="188"/>
      <c r="F58" s="195" t="s">
        <v>26</v>
      </c>
      <c r="G58" s="196"/>
      <c r="H58" s="196"/>
      <c r="I58" s="196">
        <f>'13 01 Pol'!G47</f>
        <v>0</v>
      </c>
      <c r="J58" s="192" t="str">
        <f>IF(I73=0,"",I58/I73*100)</f>
        <v/>
      </c>
    </row>
    <row r="59" spans="1:10" ht="36.75" customHeight="1" x14ac:dyDescent="0.25">
      <c r="A59" s="181"/>
      <c r="B59" s="186" t="s">
        <v>70</v>
      </c>
      <c r="C59" s="187" t="s">
        <v>71</v>
      </c>
      <c r="D59" s="188"/>
      <c r="E59" s="188"/>
      <c r="F59" s="195" t="s">
        <v>26</v>
      </c>
      <c r="G59" s="196"/>
      <c r="H59" s="196"/>
      <c r="I59" s="196">
        <f>'13 01 Pol'!G50</f>
        <v>0</v>
      </c>
      <c r="J59" s="192" t="str">
        <f>IF(I73=0,"",I59/I73*100)</f>
        <v/>
      </c>
    </row>
    <row r="60" spans="1:10" ht="36.75" customHeight="1" x14ac:dyDescent="0.25">
      <c r="A60" s="181"/>
      <c r="B60" s="186" t="s">
        <v>72</v>
      </c>
      <c r="C60" s="187" t="s">
        <v>73</v>
      </c>
      <c r="D60" s="188"/>
      <c r="E60" s="188"/>
      <c r="F60" s="195" t="s">
        <v>26</v>
      </c>
      <c r="G60" s="196"/>
      <c r="H60" s="196"/>
      <c r="I60" s="196">
        <f>'13 01 Pol'!G61</f>
        <v>0</v>
      </c>
      <c r="J60" s="192" t="str">
        <f>IF(I73=0,"",I60/I73*100)</f>
        <v/>
      </c>
    </row>
    <row r="61" spans="1:10" ht="36.75" customHeight="1" x14ac:dyDescent="0.25">
      <c r="A61" s="181"/>
      <c r="B61" s="186" t="s">
        <v>74</v>
      </c>
      <c r="C61" s="187" t="s">
        <v>75</v>
      </c>
      <c r="D61" s="188"/>
      <c r="E61" s="188"/>
      <c r="F61" s="195" t="s">
        <v>27</v>
      </c>
      <c r="G61" s="196"/>
      <c r="H61" s="196"/>
      <c r="I61" s="196">
        <f>'13 01 Pol'!G63</f>
        <v>0</v>
      </c>
      <c r="J61" s="192" t="str">
        <f>IF(I73=0,"",I61/I73*100)</f>
        <v/>
      </c>
    </row>
    <row r="62" spans="1:10" ht="36.75" customHeight="1" x14ac:dyDescent="0.25">
      <c r="A62" s="181"/>
      <c r="B62" s="186" t="s">
        <v>76</v>
      </c>
      <c r="C62" s="187" t="s">
        <v>77</v>
      </c>
      <c r="D62" s="188"/>
      <c r="E62" s="188"/>
      <c r="F62" s="195" t="s">
        <v>27</v>
      </c>
      <c r="G62" s="196"/>
      <c r="H62" s="196"/>
      <c r="I62" s="196">
        <f>'13 01 Pol'!G66</f>
        <v>0</v>
      </c>
      <c r="J62" s="192" t="str">
        <f>IF(I73=0,"",I62/I73*100)</f>
        <v/>
      </c>
    </row>
    <row r="63" spans="1:10" ht="36.75" customHeight="1" x14ac:dyDescent="0.25">
      <c r="A63" s="181"/>
      <c r="B63" s="186" t="s">
        <v>78</v>
      </c>
      <c r="C63" s="187" t="s">
        <v>79</v>
      </c>
      <c r="D63" s="188"/>
      <c r="E63" s="188"/>
      <c r="F63" s="195" t="s">
        <v>27</v>
      </c>
      <c r="G63" s="196"/>
      <c r="H63" s="196"/>
      <c r="I63" s="196">
        <f>'13 01 Pol'!G73</f>
        <v>0</v>
      </c>
      <c r="J63" s="192" t="str">
        <f>IF(I73=0,"",I63/I73*100)</f>
        <v/>
      </c>
    </row>
    <row r="64" spans="1:10" ht="36.75" customHeight="1" x14ac:dyDescent="0.25">
      <c r="A64" s="181"/>
      <c r="B64" s="186" t="s">
        <v>80</v>
      </c>
      <c r="C64" s="187" t="s">
        <v>81</v>
      </c>
      <c r="D64" s="188"/>
      <c r="E64" s="188"/>
      <c r="F64" s="195" t="s">
        <v>27</v>
      </c>
      <c r="G64" s="196"/>
      <c r="H64" s="196"/>
      <c r="I64" s="196">
        <f>'13 01 Pol'!G75</f>
        <v>0</v>
      </c>
      <c r="J64" s="192" t="str">
        <f>IF(I73=0,"",I64/I73*100)</f>
        <v/>
      </c>
    </row>
    <row r="65" spans="1:10" ht="36.75" customHeight="1" x14ac:dyDescent="0.25">
      <c r="A65" s="181"/>
      <c r="B65" s="186" t="s">
        <v>82</v>
      </c>
      <c r="C65" s="187" t="s">
        <v>83</v>
      </c>
      <c r="D65" s="188"/>
      <c r="E65" s="188"/>
      <c r="F65" s="195" t="s">
        <v>27</v>
      </c>
      <c r="G65" s="196"/>
      <c r="H65" s="196"/>
      <c r="I65" s="196">
        <f>'13 01 Pol'!G80</f>
        <v>0</v>
      </c>
      <c r="J65" s="192" t="str">
        <f>IF(I73=0,"",I65/I73*100)</f>
        <v/>
      </c>
    </row>
    <row r="66" spans="1:10" ht="36.75" customHeight="1" x14ac:dyDescent="0.25">
      <c r="A66" s="181"/>
      <c r="B66" s="186" t="s">
        <v>84</v>
      </c>
      <c r="C66" s="187" t="s">
        <v>85</v>
      </c>
      <c r="D66" s="188"/>
      <c r="E66" s="188"/>
      <c r="F66" s="195" t="s">
        <v>27</v>
      </c>
      <c r="G66" s="196"/>
      <c r="H66" s="196"/>
      <c r="I66" s="196">
        <f>'13 01 Pol'!G85</f>
        <v>0</v>
      </c>
      <c r="J66" s="192" t="str">
        <f>IF(I73=0,"",I66/I73*100)</f>
        <v/>
      </c>
    </row>
    <row r="67" spans="1:10" ht="36.75" customHeight="1" x14ac:dyDescent="0.25">
      <c r="A67" s="181"/>
      <c r="B67" s="186" t="s">
        <v>86</v>
      </c>
      <c r="C67" s="187" t="s">
        <v>87</v>
      </c>
      <c r="D67" s="188"/>
      <c r="E67" s="188"/>
      <c r="F67" s="195" t="s">
        <v>27</v>
      </c>
      <c r="G67" s="196"/>
      <c r="H67" s="196"/>
      <c r="I67" s="196">
        <f>'13 01 Pol'!G96</f>
        <v>0</v>
      </c>
      <c r="J67" s="192" t="str">
        <f>IF(I73=0,"",I67/I73*100)</f>
        <v/>
      </c>
    </row>
    <row r="68" spans="1:10" ht="36.75" customHeight="1" x14ac:dyDescent="0.25">
      <c r="A68" s="181"/>
      <c r="B68" s="186" t="s">
        <v>88</v>
      </c>
      <c r="C68" s="187" t="s">
        <v>89</v>
      </c>
      <c r="D68" s="188"/>
      <c r="E68" s="188"/>
      <c r="F68" s="195" t="s">
        <v>27</v>
      </c>
      <c r="G68" s="196"/>
      <c r="H68" s="196"/>
      <c r="I68" s="196">
        <f>'13 01 Pol'!G101</f>
        <v>0</v>
      </c>
      <c r="J68" s="192" t="str">
        <f>IF(I73=0,"",I68/I73*100)</f>
        <v/>
      </c>
    </row>
    <row r="69" spans="1:10" ht="36.75" customHeight="1" x14ac:dyDescent="0.25">
      <c r="A69" s="181"/>
      <c r="B69" s="186" t="s">
        <v>90</v>
      </c>
      <c r="C69" s="187" t="s">
        <v>91</v>
      </c>
      <c r="D69" s="188"/>
      <c r="E69" s="188"/>
      <c r="F69" s="195" t="s">
        <v>27</v>
      </c>
      <c r="G69" s="196"/>
      <c r="H69" s="196"/>
      <c r="I69" s="196">
        <f>'13 01 Pol'!G103</f>
        <v>0</v>
      </c>
      <c r="J69" s="192" t="str">
        <f>IF(I73=0,"",I69/I73*100)</f>
        <v/>
      </c>
    </row>
    <row r="70" spans="1:10" ht="36.75" customHeight="1" x14ac:dyDescent="0.25">
      <c r="A70" s="181"/>
      <c r="B70" s="186" t="s">
        <v>92</v>
      </c>
      <c r="C70" s="187" t="s">
        <v>93</v>
      </c>
      <c r="D70" s="188"/>
      <c r="E70" s="188"/>
      <c r="F70" s="195" t="s">
        <v>27</v>
      </c>
      <c r="G70" s="196"/>
      <c r="H70" s="196"/>
      <c r="I70" s="196">
        <f>'13 01 Pol'!G115</f>
        <v>0</v>
      </c>
      <c r="J70" s="192" t="str">
        <f>IF(I73=0,"",I70/I73*100)</f>
        <v/>
      </c>
    </row>
    <row r="71" spans="1:10" ht="36.75" customHeight="1" x14ac:dyDescent="0.25">
      <c r="A71" s="181"/>
      <c r="B71" s="186" t="s">
        <v>94</v>
      </c>
      <c r="C71" s="187" t="s">
        <v>95</v>
      </c>
      <c r="D71" s="188"/>
      <c r="E71" s="188"/>
      <c r="F71" s="195" t="s">
        <v>28</v>
      </c>
      <c r="G71" s="196"/>
      <c r="H71" s="196"/>
      <c r="I71" s="196">
        <f>'13 01 Pol'!G117</f>
        <v>0</v>
      </c>
      <c r="J71" s="192" t="str">
        <f>IF(I73=0,"",I71/I73*100)</f>
        <v/>
      </c>
    </row>
    <row r="72" spans="1:10" ht="36.75" customHeight="1" x14ac:dyDescent="0.25">
      <c r="A72" s="181"/>
      <c r="B72" s="186" t="s">
        <v>96</v>
      </c>
      <c r="C72" s="187" t="s">
        <v>97</v>
      </c>
      <c r="D72" s="188"/>
      <c r="E72" s="188"/>
      <c r="F72" s="195" t="s">
        <v>98</v>
      </c>
      <c r="G72" s="196"/>
      <c r="H72" s="196"/>
      <c r="I72" s="196">
        <f>'13 01 Pol'!G119</f>
        <v>0</v>
      </c>
      <c r="J72" s="192" t="str">
        <f>IF(I73=0,"",I72/I73*100)</f>
        <v/>
      </c>
    </row>
    <row r="73" spans="1:10" ht="25.5" customHeight="1" x14ac:dyDescent="0.25">
      <c r="A73" s="182"/>
      <c r="B73" s="189" t="s">
        <v>1</v>
      </c>
      <c r="C73" s="190"/>
      <c r="D73" s="191"/>
      <c r="E73" s="191"/>
      <c r="F73" s="197"/>
      <c r="G73" s="198"/>
      <c r="H73" s="198"/>
      <c r="I73" s="198">
        <f>SUM(I52:I72)</f>
        <v>0</v>
      </c>
      <c r="J73" s="193">
        <f>SUM(J52:J72)</f>
        <v>0</v>
      </c>
    </row>
    <row r="74" spans="1:10" x14ac:dyDescent="0.25">
      <c r="F74" s="135"/>
      <c r="G74" s="135"/>
      <c r="H74" s="135"/>
      <c r="I74" s="135"/>
      <c r="J74" s="194"/>
    </row>
    <row r="75" spans="1:10" x14ac:dyDescent="0.25">
      <c r="F75" s="135"/>
      <c r="G75" s="135"/>
      <c r="H75" s="135"/>
      <c r="I75" s="135"/>
      <c r="J75" s="194"/>
    </row>
    <row r="76" spans="1:10" x14ac:dyDescent="0.25">
      <c r="F76" s="135"/>
      <c r="G76" s="135"/>
      <c r="H76" s="135"/>
      <c r="I76" s="135"/>
      <c r="J76" s="1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EB120-E826-4511-99CD-D4F1B862F1D7}">
  <sheetPr>
    <outlinePr summaryBelow="0"/>
  </sheetPr>
  <dimension ref="A1:BH5000"/>
  <sheetViews>
    <sheetView workbookViewId="0">
      <pane ySplit="7" topLeftCell="A89" activePane="bottomLeft" state="frozen"/>
      <selection pane="bottomLeft" activeCell="Z57" sqref="Z57"/>
    </sheetView>
  </sheetViews>
  <sheetFormatPr defaultRowHeight="13.2" outlineLevelRow="3" x14ac:dyDescent="0.25"/>
  <cols>
    <col min="1" max="1" width="3.44140625" customWidth="1"/>
    <col min="2" max="2" width="12.6640625" style="179" customWidth="1"/>
    <col min="3" max="3" width="38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200" t="s">
        <v>7</v>
      </c>
      <c r="B1" s="200"/>
      <c r="C1" s="200"/>
      <c r="D1" s="200"/>
      <c r="E1" s="200"/>
      <c r="F1" s="200"/>
      <c r="G1" s="200"/>
      <c r="AG1" t="s">
        <v>101</v>
      </c>
    </row>
    <row r="2" spans="1:60" ht="25.05" customHeight="1" x14ac:dyDescent="0.25">
      <c r="A2" s="201" t="s">
        <v>8</v>
      </c>
      <c r="B2" s="49" t="s">
        <v>49</v>
      </c>
      <c r="C2" s="204" t="s">
        <v>50</v>
      </c>
      <c r="D2" s="202"/>
      <c r="E2" s="202"/>
      <c r="F2" s="202"/>
      <c r="G2" s="203"/>
      <c r="AG2" t="s">
        <v>102</v>
      </c>
    </row>
    <row r="3" spans="1:60" ht="25.05" customHeight="1" x14ac:dyDescent="0.25">
      <c r="A3" s="201" t="s">
        <v>9</v>
      </c>
      <c r="B3" s="49" t="s">
        <v>45</v>
      </c>
      <c r="C3" s="204" t="s">
        <v>46</v>
      </c>
      <c r="D3" s="202"/>
      <c r="E3" s="202"/>
      <c r="F3" s="202"/>
      <c r="G3" s="203"/>
      <c r="AC3" s="179" t="s">
        <v>102</v>
      </c>
      <c r="AG3" t="s">
        <v>103</v>
      </c>
    </row>
    <row r="4" spans="1:60" ht="25.05" customHeight="1" x14ac:dyDescent="0.25">
      <c r="A4" s="205" t="s">
        <v>10</v>
      </c>
      <c r="B4" s="206" t="s">
        <v>43</v>
      </c>
      <c r="C4" s="207" t="s">
        <v>44</v>
      </c>
      <c r="D4" s="208"/>
      <c r="E4" s="208"/>
      <c r="F4" s="208"/>
      <c r="G4" s="209"/>
      <c r="AG4" t="s">
        <v>104</v>
      </c>
    </row>
    <row r="5" spans="1:60" x14ac:dyDescent="0.25">
      <c r="D5" s="10"/>
    </row>
    <row r="6" spans="1:60" ht="39.6" x14ac:dyDescent="0.25">
      <c r="A6" s="211" t="s">
        <v>105</v>
      </c>
      <c r="B6" s="213" t="s">
        <v>106</v>
      </c>
      <c r="C6" s="213" t="s">
        <v>107</v>
      </c>
      <c r="D6" s="212" t="s">
        <v>108</v>
      </c>
      <c r="E6" s="211" t="s">
        <v>109</v>
      </c>
      <c r="F6" s="210" t="s">
        <v>110</v>
      </c>
      <c r="G6" s="211" t="s">
        <v>31</v>
      </c>
      <c r="H6" s="214" t="s">
        <v>32</v>
      </c>
      <c r="I6" s="214" t="s">
        <v>111</v>
      </c>
      <c r="J6" s="214" t="s">
        <v>33</v>
      </c>
      <c r="K6" s="214" t="s">
        <v>112</v>
      </c>
      <c r="L6" s="214" t="s">
        <v>113</v>
      </c>
      <c r="M6" s="214" t="s">
        <v>114</v>
      </c>
      <c r="N6" s="214" t="s">
        <v>115</v>
      </c>
      <c r="O6" s="214" t="s">
        <v>116</v>
      </c>
      <c r="P6" s="214" t="s">
        <v>117</v>
      </c>
      <c r="Q6" s="214" t="s">
        <v>118</v>
      </c>
      <c r="R6" s="214" t="s">
        <v>119</v>
      </c>
      <c r="S6" s="214" t="s">
        <v>120</v>
      </c>
      <c r="T6" s="214" t="s">
        <v>121</v>
      </c>
      <c r="U6" s="214" t="s">
        <v>122</v>
      </c>
      <c r="V6" s="214" t="s">
        <v>123</v>
      </c>
      <c r="W6" s="214" t="s">
        <v>124</v>
      </c>
      <c r="X6" s="214" t="s">
        <v>125</v>
      </c>
      <c r="Y6" s="214" t="s">
        <v>126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5">
      <c r="A8" s="241" t="s">
        <v>127</v>
      </c>
      <c r="B8" s="242" t="s">
        <v>56</v>
      </c>
      <c r="C8" s="263" t="s">
        <v>57</v>
      </c>
      <c r="D8" s="243"/>
      <c r="E8" s="244"/>
      <c r="F8" s="245"/>
      <c r="G8" s="246">
        <f>SUMIF(AG9:AG11,"&lt;&gt;NOR",G9:G11)</f>
        <v>0</v>
      </c>
      <c r="H8" s="240"/>
      <c r="I8" s="240">
        <f>SUM(I9:I11)</f>
        <v>0</v>
      </c>
      <c r="J8" s="240"/>
      <c r="K8" s="240">
        <f>SUM(K9:K11)</f>
        <v>0</v>
      </c>
      <c r="L8" s="240"/>
      <c r="M8" s="240">
        <f>SUM(M9:M11)</f>
        <v>0</v>
      </c>
      <c r="N8" s="239"/>
      <c r="O8" s="239">
        <f>SUM(O9:O11)</f>
        <v>0.35</v>
      </c>
      <c r="P8" s="239"/>
      <c r="Q8" s="239">
        <f>SUM(Q9:Q11)</f>
        <v>0</v>
      </c>
      <c r="R8" s="240"/>
      <c r="S8" s="240"/>
      <c r="T8" s="240"/>
      <c r="U8" s="240"/>
      <c r="V8" s="240">
        <f>SUM(V9:V11)</f>
        <v>1.81</v>
      </c>
      <c r="W8" s="240"/>
      <c r="X8" s="240"/>
      <c r="Y8" s="240"/>
      <c r="AG8" t="s">
        <v>128</v>
      </c>
    </row>
    <row r="9" spans="1:60" outlineLevel="1" x14ac:dyDescent="0.25">
      <c r="A9" s="248">
        <v>1</v>
      </c>
      <c r="B9" s="249" t="s">
        <v>129</v>
      </c>
      <c r="C9" s="264" t="s">
        <v>130</v>
      </c>
      <c r="D9" s="250" t="s">
        <v>131</v>
      </c>
      <c r="E9" s="251">
        <v>2.5175000000000001</v>
      </c>
      <c r="F9" s="252"/>
      <c r="G9" s="253">
        <f>ROUND(E9*F9,2)</f>
        <v>0</v>
      </c>
      <c r="H9" s="236"/>
      <c r="I9" s="235">
        <f>ROUND(E9*H9,2)</f>
        <v>0</v>
      </c>
      <c r="J9" s="236"/>
      <c r="K9" s="235">
        <f>ROUND(E9*J9,2)</f>
        <v>0</v>
      </c>
      <c r="L9" s="235">
        <v>15</v>
      </c>
      <c r="M9" s="235">
        <f>G9*(1+L9/100)</f>
        <v>0</v>
      </c>
      <c r="N9" s="234">
        <v>0.13719999999999999</v>
      </c>
      <c r="O9" s="234">
        <f>ROUND(E9*N9,2)</f>
        <v>0.35</v>
      </c>
      <c r="P9" s="234">
        <v>0</v>
      </c>
      <c r="Q9" s="234">
        <f>ROUND(E9*P9,2)</f>
        <v>0</v>
      </c>
      <c r="R9" s="235"/>
      <c r="S9" s="235" t="s">
        <v>132</v>
      </c>
      <c r="T9" s="235" t="s">
        <v>133</v>
      </c>
      <c r="U9" s="235">
        <v>0.71799999999999997</v>
      </c>
      <c r="V9" s="235">
        <f>ROUND(E9*U9,2)</f>
        <v>1.81</v>
      </c>
      <c r="W9" s="235"/>
      <c r="X9" s="235" t="s">
        <v>134</v>
      </c>
      <c r="Y9" s="235" t="s">
        <v>135</v>
      </c>
      <c r="Z9" s="215"/>
      <c r="AA9" s="215"/>
      <c r="AB9" s="215"/>
      <c r="AC9" s="215"/>
      <c r="AD9" s="215"/>
      <c r="AE9" s="215"/>
      <c r="AF9" s="215"/>
      <c r="AG9" s="215" t="s">
        <v>136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2" x14ac:dyDescent="0.25">
      <c r="A10" s="232"/>
      <c r="B10" s="233"/>
      <c r="C10" s="265" t="s">
        <v>137</v>
      </c>
      <c r="D10" s="237"/>
      <c r="E10" s="238">
        <v>2.3525</v>
      </c>
      <c r="F10" s="235"/>
      <c r="G10" s="235"/>
      <c r="H10" s="235"/>
      <c r="I10" s="235"/>
      <c r="J10" s="235"/>
      <c r="K10" s="235"/>
      <c r="L10" s="235"/>
      <c r="M10" s="235"/>
      <c r="N10" s="234"/>
      <c r="O10" s="234"/>
      <c r="P10" s="234"/>
      <c r="Q10" s="234"/>
      <c r="R10" s="235"/>
      <c r="S10" s="235"/>
      <c r="T10" s="235"/>
      <c r="U10" s="235"/>
      <c r="V10" s="235"/>
      <c r="W10" s="235"/>
      <c r="X10" s="235"/>
      <c r="Y10" s="235"/>
      <c r="Z10" s="215"/>
      <c r="AA10" s="215"/>
      <c r="AB10" s="215"/>
      <c r="AC10" s="215"/>
      <c r="AD10" s="215"/>
      <c r="AE10" s="215"/>
      <c r="AF10" s="215"/>
      <c r="AG10" s="215" t="s">
        <v>138</v>
      </c>
      <c r="AH10" s="215">
        <v>0</v>
      </c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3" x14ac:dyDescent="0.25">
      <c r="A11" s="232"/>
      <c r="B11" s="233"/>
      <c r="C11" s="265" t="s">
        <v>139</v>
      </c>
      <c r="D11" s="237"/>
      <c r="E11" s="238">
        <v>0.16500000000000001</v>
      </c>
      <c r="F11" s="235"/>
      <c r="G11" s="235"/>
      <c r="H11" s="235"/>
      <c r="I11" s="235"/>
      <c r="J11" s="235"/>
      <c r="K11" s="235"/>
      <c r="L11" s="235"/>
      <c r="M11" s="235"/>
      <c r="N11" s="234"/>
      <c r="O11" s="234"/>
      <c r="P11" s="234"/>
      <c r="Q11" s="234"/>
      <c r="R11" s="235"/>
      <c r="S11" s="235"/>
      <c r="T11" s="235"/>
      <c r="U11" s="235"/>
      <c r="V11" s="235"/>
      <c r="W11" s="235"/>
      <c r="X11" s="235"/>
      <c r="Y11" s="235"/>
      <c r="Z11" s="215"/>
      <c r="AA11" s="215"/>
      <c r="AB11" s="215"/>
      <c r="AC11" s="215"/>
      <c r="AD11" s="215"/>
      <c r="AE11" s="215"/>
      <c r="AF11" s="215"/>
      <c r="AG11" s="215" t="s">
        <v>138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x14ac:dyDescent="0.25">
      <c r="A12" s="241" t="s">
        <v>127</v>
      </c>
      <c r="B12" s="242" t="s">
        <v>58</v>
      </c>
      <c r="C12" s="263" t="s">
        <v>59</v>
      </c>
      <c r="D12" s="243"/>
      <c r="E12" s="244"/>
      <c r="F12" s="245"/>
      <c r="G12" s="246">
        <f>SUMIF(AG13:AG15,"&lt;&gt;NOR",G13:G15)</f>
        <v>0</v>
      </c>
      <c r="H12" s="240"/>
      <c r="I12" s="240">
        <f>SUM(I13:I15)</f>
        <v>0</v>
      </c>
      <c r="J12" s="240"/>
      <c r="K12" s="240">
        <f>SUM(K13:K15)</f>
        <v>0</v>
      </c>
      <c r="L12" s="240"/>
      <c r="M12" s="240">
        <f>SUM(M13:M15)</f>
        <v>0</v>
      </c>
      <c r="N12" s="239"/>
      <c r="O12" s="239">
        <f>SUM(O13:O15)</f>
        <v>0.57000000000000006</v>
      </c>
      <c r="P12" s="239"/>
      <c r="Q12" s="239">
        <f>SUM(Q13:Q15)</f>
        <v>0</v>
      </c>
      <c r="R12" s="240"/>
      <c r="S12" s="240"/>
      <c r="T12" s="240"/>
      <c r="U12" s="240"/>
      <c r="V12" s="240">
        <f>SUM(V13:V15)</f>
        <v>45.09</v>
      </c>
      <c r="W12" s="240"/>
      <c r="X12" s="240"/>
      <c r="Y12" s="240"/>
      <c r="AG12" t="s">
        <v>128</v>
      </c>
    </row>
    <row r="13" spans="1:60" outlineLevel="1" x14ac:dyDescent="0.25">
      <c r="A13" s="248">
        <v>2</v>
      </c>
      <c r="B13" s="249" t="s">
        <v>140</v>
      </c>
      <c r="C13" s="264" t="s">
        <v>141</v>
      </c>
      <c r="D13" s="250" t="s">
        <v>131</v>
      </c>
      <c r="E13" s="251">
        <v>43.57</v>
      </c>
      <c r="F13" s="252"/>
      <c r="G13" s="253">
        <f>ROUND(E13*F13,2)</f>
        <v>0</v>
      </c>
      <c r="H13" s="236"/>
      <c r="I13" s="235">
        <f>ROUND(E13*H13,2)</f>
        <v>0</v>
      </c>
      <c r="J13" s="236"/>
      <c r="K13" s="235">
        <f>ROUND(E13*J13,2)</f>
        <v>0</v>
      </c>
      <c r="L13" s="235">
        <v>15</v>
      </c>
      <c r="M13" s="235">
        <f>G13*(1+L13/100)</f>
        <v>0</v>
      </c>
      <c r="N13" s="234">
        <v>1.1900000000000001E-2</v>
      </c>
      <c r="O13" s="234">
        <f>ROUND(E13*N13,2)</f>
        <v>0.52</v>
      </c>
      <c r="P13" s="234">
        <v>0</v>
      </c>
      <c r="Q13" s="234">
        <f>ROUND(E13*P13,2)</f>
        <v>0</v>
      </c>
      <c r="R13" s="235"/>
      <c r="S13" s="235" t="s">
        <v>132</v>
      </c>
      <c r="T13" s="235" t="s">
        <v>133</v>
      </c>
      <c r="U13" s="235">
        <v>0.95</v>
      </c>
      <c r="V13" s="235">
        <f>ROUND(E13*U13,2)</f>
        <v>41.39</v>
      </c>
      <c r="W13" s="235"/>
      <c r="X13" s="235" t="s">
        <v>134</v>
      </c>
      <c r="Y13" s="235" t="s">
        <v>135</v>
      </c>
      <c r="Z13" s="215"/>
      <c r="AA13" s="215"/>
      <c r="AB13" s="215"/>
      <c r="AC13" s="215"/>
      <c r="AD13" s="215"/>
      <c r="AE13" s="215"/>
      <c r="AF13" s="215"/>
      <c r="AG13" s="215" t="s">
        <v>136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2" x14ac:dyDescent="0.25">
      <c r="A14" s="232"/>
      <c r="B14" s="233"/>
      <c r="C14" s="265" t="s">
        <v>142</v>
      </c>
      <c r="D14" s="237"/>
      <c r="E14" s="238">
        <v>43.57</v>
      </c>
      <c r="F14" s="235"/>
      <c r="G14" s="235"/>
      <c r="H14" s="235"/>
      <c r="I14" s="235"/>
      <c r="J14" s="235"/>
      <c r="K14" s="235"/>
      <c r="L14" s="235"/>
      <c r="M14" s="235"/>
      <c r="N14" s="234"/>
      <c r="O14" s="234"/>
      <c r="P14" s="234"/>
      <c r="Q14" s="234"/>
      <c r="R14" s="235"/>
      <c r="S14" s="235"/>
      <c r="T14" s="235"/>
      <c r="U14" s="235"/>
      <c r="V14" s="235"/>
      <c r="W14" s="235"/>
      <c r="X14" s="235"/>
      <c r="Y14" s="235"/>
      <c r="Z14" s="215"/>
      <c r="AA14" s="215"/>
      <c r="AB14" s="215"/>
      <c r="AC14" s="215"/>
      <c r="AD14" s="215"/>
      <c r="AE14" s="215"/>
      <c r="AF14" s="215"/>
      <c r="AG14" s="215" t="s">
        <v>138</v>
      </c>
      <c r="AH14" s="215"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5">
      <c r="A15" s="254">
        <v>3</v>
      </c>
      <c r="B15" s="255" t="s">
        <v>143</v>
      </c>
      <c r="C15" s="266" t="s">
        <v>144</v>
      </c>
      <c r="D15" s="256" t="s">
        <v>131</v>
      </c>
      <c r="E15" s="257">
        <v>3.89</v>
      </c>
      <c r="F15" s="258"/>
      <c r="G15" s="259">
        <f>ROUND(E15*F15,2)</f>
        <v>0</v>
      </c>
      <c r="H15" s="236"/>
      <c r="I15" s="235">
        <f>ROUND(E15*H15,2)</f>
        <v>0</v>
      </c>
      <c r="J15" s="236"/>
      <c r="K15" s="235">
        <f>ROUND(E15*J15,2)</f>
        <v>0</v>
      </c>
      <c r="L15" s="235">
        <v>15</v>
      </c>
      <c r="M15" s="235">
        <f>G15*(1+L15/100)</f>
        <v>0</v>
      </c>
      <c r="N15" s="234">
        <v>1.201E-2</v>
      </c>
      <c r="O15" s="234">
        <f>ROUND(E15*N15,2)</f>
        <v>0.05</v>
      </c>
      <c r="P15" s="234">
        <v>0</v>
      </c>
      <c r="Q15" s="234">
        <f>ROUND(E15*P15,2)</f>
        <v>0</v>
      </c>
      <c r="R15" s="235"/>
      <c r="S15" s="235" t="s">
        <v>132</v>
      </c>
      <c r="T15" s="235" t="s">
        <v>133</v>
      </c>
      <c r="U15" s="235">
        <v>0.95</v>
      </c>
      <c r="V15" s="235">
        <f>ROUND(E15*U15,2)</f>
        <v>3.7</v>
      </c>
      <c r="W15" s="235"/>
      <c r="X15" s="235" t="s">
        <v>134</v>
      </c>
      <c r="Y15" s="235" t="s">
        <v>135</v>
      </c>
      <c r="Z15" s="215"/>
      <c r="AA15" s="215"/>
      <c r="AB15" s="215"/>
      <c r="AC15" s="215"/>
      <c r="AD15" s="215"/>
      <c r="AE15" s="215"/>
      <c r="AF15" s="215"/>
      <c r="AG15" s="215" t="s">
        <v>136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x14ac:dyDescent="0.25">
      <c r="A16" s="241" t="s">
        <v>127</v>
      </c>
      <c r="B16" s="242" t="s">
        <v>60</v>
      </c>
      <c r="C16" s="263" t="s">
        <v>61</v>
      </c>
      <c r="D16" s="243"/>
      <c r="E16" s="244"/>
      <c r="F16" s="245"/>
      <c r="G16" s="246">
        <f>SUMIF(AG17:AG34,"&lt;&gt;NOR",G17:G34)</f>
        <v>0</v>
      </c>
      <c r="H16" s="240"/>
      <c r="I16" s="240">
        <f>SUM(I17:I34)</f>
        <v>0</v>
      </c>
      <c r="J16" s="240"/>
      <c r="K16" s="240">
        <f>SUM(K17:K34)</f>
        <v>0</v>
      </c>
      <c r="L16" s="240"/>
      <c r="M16" s="240">
        <f>SUM(M17:M34)</f>
        <v>0</v>
      </c>
      <c r="N16" s="239"/>
      <c r="O16" s="239">
        <f>SUM(O17:O34)</f>
        <v>0.95000000000000007</v>
      </c>
      <c r="P16" s="239"/>
      <c r="Q16" s="239">
        <f>SUM(Q17:Q34)</f>
        <v>0</v>
      </c>
      <c r="R16" s="240"/>
      <c r="S16" s="240"/>
      <c r="T16" s="240"/>
      <c r="U16" s="240"/>
      <c r="V16" s="240">
        <f>SUM(V17:V34)</f>
        <v>72.63</v>
      </c>
      <c r="W16" s="240"/>
      <c r="X16" s="240"/>
      <c r="Y16" s="240"/>
      <c r="AG16" t="s">
        <v>128</v>
      </c>
    </row>
    <row r="17" spans="1:60" ht="20.399999999999999" outlineLevel="1" x14ac:dyDescent="0.25">
      <c r="A17" s="248">
        <v>4</v>
      </c>
      <c r="B17" s="249" t="s">
        <v>145</v>
      </c>
      <c r="C17" s="264" t="s">
        <v>146</v>
      </c>
      <c r="D17" s="250" t="s">
        <v>131</v>
      </c>
      <c r="E17" s="251">
        <v>20.802499999999998</v>
      </c>
      <c r="F17" s="252"/>
      <c r="G17" s="253">
        <f>ROUND(E17*F17,2)</f>
        <v>0</v>
      </c>
      <c r="H17" s="236"/>
      <c r="I17" s="235">
        <f>ROUND(E17*H17,2)</f>
        <v>0</v>
      </c>
      <c r="J17" s="236"/>
      <c r="K17" s="235">
        <f>ROUND(E17*J17,2)</f>
        <v>0</v>
      </c>
      <c r="L17" s="235">
        <v>15</v>
      </c>
      <c r="M17" s="235">
        <f>G17*(1+L17/100)</f>
        <v>0</v>
      </c>
      <c r="N17" s="234">
        <v>2.5999999999999999E-2</v>
      </c>
      <c r="O17" s="234">
        <f>ROUND(E17*N17,2)</f>
        <v>0.54</v>
      </c>
      <c r="P17" s="234">
        <v>0</v>
      </c>
      <c r="Q17" s="234">
        <f>ROUND(E17*P17,2)</f>
        <v>0</v>
      </c>
      <c r="R17" s="235"/>
      <c r="S17" s="235" t="s">
        <v>132</v>
      </c>
      <c r="T17" s="235" t="s">
        <v>133</v>
      </c>
      <c r="U17" s="235">
        <v>0.48</v>
      </c>
      <c r="V17" s="235">
        <f>ROUND(E17*U17,2)</f>
        <v>9.99</v>
      </c>
      <c r="W17" s="235"/>
      <c r="X17" s="235" t="s">
        <v>134</v>
      </c>
      <c r="Y17" s="235" t="s">
        <v>135</v>
      </c>
      <c r="Z17" s="215"/>
      <c r="AA17" s="215"/>
      <c r="AB17" s="215"/>
      <c r="AC17" s="215"/>
      <c r="AD17" s="215"/>
      <c r="AE17" s="215"/>
      <c r="AF17" s="215"/>
      <c r="AG17" s="215" t="s">
        <v>136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2" x14ac:dyDescent="0.25">
      <c r="A18" s="232"/>
      <c r="B18" s="233"/>
      <c r="C18" s="265" t="s">
        <v>147</v>
      </c>
      <c r="D18" s="237"/>
      <c r="E18" s="238">
        <v>20.802499999999998</v>
      </c>
      <c r="F18" s="235"/>
      <c r="G18" s="235"/>
      <c r="H18" s="235"/>
      <c r="I18" s="235"/>
      <c r="J18" s="235"/>
      <c r="K18" s="235"/>
      <c r="L18" s="235"/>
      <c r="M18" s="235"/>
      <c r="N18" s="234"/>
      <c r="O18" s="234"/>
      <c r="P18" s="234"/>
      <c r="Q18" s="234"/>
      <c r="R18" s="235"/>
      <c r="S18" s="235"/>
      <c r="T18" s="235"/>
      <c r="U18" s="235"/>
      <c r="V18" s="235"/>
      <c r="W18" s="235"/>
      <c r="X18" s="235"/>
      <c r="Y18" s="235"/>
      <c r="Z18" s="215"/>
      <c r="AA18" s="215"/>
      <c r="AB18" s="215"/>
      <c r="AC18" s="215"/>
      <c r="AD18" s="215"/>
      <c r="AE18" s="215"/>
      <c r="AF18" s="215"/>
      <c r="AG18" s="215" t="s">
        <v>138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ht="20.399999999999999" outlineLevel="1" x14ac:dyDescent="0.25">
      <c r="A19" s="248">
        <v>5</v>
      </c>
      <c r="B19" s="249" t="s">
        <v>148</v>
      </c>
      <c r="C19" s="264" t="s">
        <v>149</v>
      </c>
      <c r="D19" s="250" t="s">
        <v>131</v>
      </c>
      <c r="E19" s="251">
        <v>112.5175</v>
      </c>
      <c r="F19" s="252"/>
      <c r="G19" s="253">
        <f>ROUND(E19*F19,2)</f>
        <v>0</v>
      </c>
      <c r="H19" s="236"/>
      <c r="I19" s="235">
        <f>ROUND(E19*H19,2)</f>
        <v>0</v>
      </c>
      <c r="J19" s="236"/>
      <c r="K19" s="235">
        <f>ROUND(E19*J19,2)</f>
        <v>0</v>
      </c>
      <c r="L19" s="235">
        <v>15</v>
      </c>
      <c r="M19" s="235">
        <f>G19*(1+L19/100)</f>
        <v>0</v>
      </c>
      <c r="N19" s="234">
        <v>2.5000000000000001E-3</v>
      </c>
      <c r="O19" s="234">
        <f>ROUND(E19*N19,2)</f>
        <v>0.28000000000000003</v>
      </c>
      <c r="P19" s="234">
        <v>0</v>
      </c>
      <c r="Q19" s="234">
        <f>ROUND(E19*P19,2)</f>
        <v>0</v>
      </c>
      <c r="R19" s="235"/>
      <c r="S19" s="235" t="s">
        <v>132</v>
      </c>
      <c r="T19" s="235" t="s">
        <v>133</v>
      </c>
      <c r="U19" s="235">
        <v>0.24</v>
      </c>
      <c r="V19" s="235">
        <f>ROUND(E19*U19,2)</f>
        <v>27</v>
      </c>
      <c r="W19" s="235"/>
      <c r="X19" s="235" t="s">
        <v>134</v>
      </c>
      <c r="Y19" s="235" t="s">
        <v>135</v>
      </c>
      <c r="Z19" s="215"/>
      <c r="AA19" s="215"/>
      <c r="AB19" s="215"/>
      <c r="AC19" s="215"/>
      <c r="AD19" s="215"/>
      <c r="AE19" s="215"/>
      <c r="AF19" s="215"/>
      <c r="AG19" s="215" t="s">
        <v>136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2" x14ac:dyDescent="0.25">
      <c r="A20" s="232"/>
      <c r="B20" s="233"/>
      <c r="C20" s="265" t="s">
        <v>150</v>
      </c>
      <c r="D20" s="237"/>
      <c r="E20" s="238">
        <v>20.802499999999998</v>
      </c>
      <c r="F20" s="235"/>
      <c r="G20" s="235"/>
      <c r="H20" s="235"/>
      <c r="I20" s="235"/>
      <c r="J20" s="235"/>
      <c r="K20" s="235"/>
      <c r="L20" s="235"/>
      <c r="M20" s="235"/>
      <c r="N20" s="234"/>
      <c r="O20" s="234"/>
      <c r="P20" s="234"/>
      <c r="Q20" s="234"/>
      <c r="R20" s="235"/>
      <c r="S20" s="235"/>
      <c r="T20" s="235"/>
      <c r="U20" s="235"/>
      <c r="V20" s="235"/>
      <c r="W20" s="235"/>
      <c r="X20" s="235"/>
      <c r="Y20" s="235"/>
      <c r="Z20" s="215"/>
      <c r="AA20" s="215"/>
      <c r="AB20" s="215"/>
      <c r="AC20" s="215"/>
      <c r="AD20" s="215"/>
      <c r="AE20" s="215"/>
      <c r="AF20" s="215"/>
      <c r="AG20" s="215" t="s">
        <v>138</v>
      </c>
      <c r="AH20" s="215">
        <v>0</v>
      </c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3" x14ac:dyDescent="0.25">
      <c r="A21" s="232"/>
      <c r="B21" s="233"/>
      <c r="C21" s="265" t="s">
        <v>151</v>
      </c>
      <c r="D21" s="237"/>
      <c r="E21" s="238">
        <v>55.914999999999999</v>
      </c>
      <c r="F21" s="235"/>
      <c r="G21" s="235"/>
      <c r="H21" s="235"/>
      <c r="I21" s="235"/>
      <c r="J21" s="235"/>
      <c r="K21" s="235"/>
      <c r="L21" s="235"/>
      <c r="M21" s="235"/>
      <c r="N21" s="234"/>
      <c r="O21" s="234"/>
      <c r="P21" s="234"/>
      <c r="Q21" s="234"/>
      <c r="R21" s="235"/>
      <c r="S21" s="235"/>
      <c r="T21" s="235"/>
      <c r="U21" s="235"/>
      <c r="V21" s="235"/>
      <c r="W21" s="235"/>
      <c r="X21" s="235"/>
      <c r="Y21" s="235"/>
      <c r="Z21" s="215"/>
      <c r="AA21" s="215"/>
      <c r="AB21" s="215"/>
      <c r="AC21" s="215"/>
      <c r="AD21" s="215"/>
      <c r="AE21" s="215"/>
      <c r="AF21" s="215"/>
      <c r="AG21" s="215" t="s">
        <v>138</v>
      </c>
      <c r="AH21" s="215"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3" x14ac:dyDescent="0.25">
      <c r="A22" s="232"/>
      <c r="B22" s="233"/>
      <c r="C22" s="265" t="s">
        <v>152</v>
      </c>
      <c r="D22" s="237"/>
      <c r="E22" s="238">
        <v>27.5</v>
      </c>
      <c r="F22" s="235"/>
      <c r="G22" s="235"/>
      <c r="H22" s="235"/>
      <c r="I22" s="235"/>
      <c r="J22" s="235"/>
      <c r="K22" s="235"/>
      <c r="L22" s="235"/>
      <c r="M22" s="235"/>
      <c r="N22" s="234"/>
      <c r="O22" s="234"/>
      <c r="P22" s="234"/>
      <c r="Q22" s="234"/>
      <c r="R22" s="235"/>
      <c r="S22" s="235"/>
      <c r="T22" s="235"/>
      <c r="U22" s="235"/>
      <c r="V22" s="235"/>
      <c r="W22" s="235"/>
      <c r="X22" s="235"/>
      <c r="Y22" s="235"/>
      <c r="Z22" s="215"/>
      <c r="AA22" s="215"/>
      <c r="AB22" s="215"/>
      <c r="AC22" s="215"/>
      <c r="AD22" s="215"/>
      <c r="AE22" s="215"/>
      <c r="AF22" s="215"/>
      <c r="AG22" s="215" t="s">
        <v>138</v>
      </c>
      <c r="AH22" s="215">
        <v>0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3" x14ac:dyDescent="0.25">
      <c r="A23" s="232"/>
      <c r="B23" s="233"/>
      <c r="C23" s="265" t="s">
        <v>153</v>
      </c>
      <c r="D23" s="237"/>
      <c r="E23" s="238">
        <v>8.3000000000000007</v>
      </c>
      <c r="F23" s="235"/>
      <c r="G23" s="235"/>
      <c r="H23" s="235"/>
      <c r="I23" s="235"/>
      <c r="J23" s="235"/>
      <c r="K23" s="235"/>
      <c r="L23" s="235"/>
      <c r="M23" s="235"/>
      <c r="N23" s="234"/>
      <c r="O23" s="234"/>
      <c r="P23" s="234"/>
      <c r="Q23" s="234"/>
      <c r="R23" s="235"/>
      <c r="S23" s="235"/>
      <c r="T23" s="235"/>
      <c r="U23" s="235"/>
      <c r="V23" s="235"/>
      <c r="W23" s="235"/>
      <c r="X23" s="235"/>
      <c r="Y23" s="235"/>
      <c r="Z23" s="215"/>
      <c r="AA23" s="215"/>
      <c r="AB23" s="215"/>
      <c r="AC23" s="215"/>
      <c r="AD23" s="215"/>
      <c r="AE23" s="215"/>
      <c r="AF23" s="215"/>
      <c r="AG23" s="215" t="s">
        <v>138</v>
      </c>
      <c r="AH23" s="215">
        <v>0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ht="20.399999999999999" outlineLevel="1" x14ac:dyDescent="0.25">
      <c r="A24" s="248">
        <v>6</v>
      </c>
      <c r="B24" s="249" t="s">
        <v>154</v>
      </c>
      <c r="C24" s="264" t="s">
        <v>155</v>
      </c>
      <c r="D24" s="250" t="s">
        <v>131</v>
      </c>
      <c r="E24" s="251">
        <v>20.802499999999998</v>
      </c>
      <c r="F24" s="252"/>
      <c r="G24" s="253">
        <f>ROUND(E24*F24,2)</f>
        <v>0</v>
      </c>
      <c r="H24" s="236"/>
      <c r="I24" s="235">
        <f>ROUND(E24*H24,2)</f>
        <v>0</v>
      </c>
      <c r="J24" s="236"/>
      <c r="K24" s="235">
        <f>ROUND(E24*J24,2)</f>
        <v>0</v>
      </c>
      <c r="L24" s="235">
        <v>15</v>
      </c>
      <c r="M24" s="235">
        <f>G24*(1+L24/100)</f>
        <v>0</v>
      </c>
      <c r="N24" s="234">
        <v>4.5599999999999998E-3</v>
      </c>
      <c r="O24" s="234">
        <f>ROUND(E24*N24,2)</f>
        <v>0.09</v>
      </c>
      <c r="P24" s="234">
        <v>0</v>
      </c>
      <c r="Q24" s="234">
        <f>ROUND(E24*P24,2)</f>
        <v>0</v>
      </c>
      <c r="R24" s="235"/>
      <c r="S24" s="235" t="s">
        <v>132</v>
      </c>
      <c r="T24" s="235" t="s">
        <v>133</v>
      </c>
      <c r="U24" s="235">
        <v>0.245</v>
      </c>
      <c r="V24" s="235">
        <f>ROUND(E24*U24,2)</f>
        <v>5.0999999999999996</v>
      </c>
      <c r="W24" s="235"/>
      <c r="X24" s="235" t="s">
        <v>134</v>
      </c>
      <c r="Y24" s="235" t="s">
        <v>135</v>
      </c>
      <c r="Z24" s="215"/>
      <c r="AA24" s="215"/>
      <c r="AB24" s="215"/>
      <c r="AC24" s="215"/>
      <c r="AD24" s="215"/>
      <c r="AE24" s="215"/>
      <c r="AF24" s="215"/>
      <c r="AG24" s="215" t="s">
        <v>136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2" x14ac:dyDescent="0.25">
      <c r="A25" s="232"/>
      <c r="B25" s="233"/>
      <c r="C25" s="265" t="s">
        <v>147</v>
      </c>
      <c r="D25" s="237"/>
      <c r="E25" s="238">
        <v>20.802499999999998</v>
      </c>
      <c r="F25" s="235"/>
      <c r="G25" s="235"/>
      <c r="H25" s="235"/>
      <c r="I25" s="235"/>
      <c r="J25" s="235"/>
      <c r="K25" s="235"/>
      <c r="L25" s="235"/>
      <c r="M25" s="235"/>
      <c r="N25" s="234"/>
      <c r="O25" s="234"/>
      <c r="P25" s="234"/>
      <c r="Q25" s="234"/>
      <c r="R25" s="235"/>
      <c r="S25" s="235"/>
      <c r="T25" s="235"/>
      <c r="U25" s="235"/>
      <c r="V25" s="235"/>
      <c r="W25" s="235"/>
      <c r="X25" s="235"/>
      <c r="Y25" s="235"/>
      <c r="Z25" s="215"/>
      <c r="AA25" s="215"/>
      <c r="AB25" s="215"/>
      <c r="AC25" s="215"/>
      <c r="AD25" s="215"/>
      <c r="AE25" s="215"/>
      <c r="AF25" s="215"/>
      <c r="AG25" s="215" t="s">
        <v>138</v>
      </c>
      <c r="AH25" s="215"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ht="20.399999999999999" outlineLevel="1" x14ac:dyDescent="0.25">
      <c r="A26" s="248">
        <v>7</v>
      </c>
      <c r="B26" s="249" t="s">
        <v>156</v>
      </c>
      <c r="C26" s="264" t="s">
        <v>157</v>
      </c>
      <c r="D26" s="250" t="s">
        <v>158</v>
      </c>
      <c r="E26" s="251">
        <v>1</v>
      </c>
      <c r="F26" s="252"/>
      <c r="G26" s="253">
        <f>ROUND(E26*F26,2)</f>
        <v>0</v>
      </c>
      <c r="H26" s="236"/>
      <c r="I26" s="235">
        <f>ROUND(E26*H26,2)</f>
        <v>0</v>
      </c>
      <c r="J26" s="236"/>
      <c r="K26" s="235">
        <f>ROUND(E26*J26,2)</f>
        <v>0</v>
      </c>
      <c r="L26" s="235">
        <v>15</v>
      </c>
      <c r="M26" s="235">
        <f>G26*(1+L26/100)</f>
        <v>0</v>
      </c>
      <c r="N26" s="234">
        <v>2.66E-3</v>
      </c>
      <c r="O26" s="234">
        <f>ROUND(E26*N26,2)</f>
        <v>0</v>
      </c>
      <c r="P26" s="234">
        <v>0</v>
      </c>
      <c r="Q26" s="234">
        <f>ROUND(E26*P26,2)</f>
        <v>0</v>
      </c>
      <c r="R26" s="235"/>
      <c r="S26" s="235" t="s">
        <v>132</v>
      </c>
      <c r="T26" s="235" t="s">
        <v>159</v>
      </c>
      <c r="U26" s="235">
        <v>4.795E-2</v>
      </c>
      <c r="V26" s="235">
        <f>ROUND(E26*U26,2)</f>
        <v>0.05</v>
      </c>
      <c r="W26" s="235"/>
      <c r="X26" s="235" t="s">
        <v>134</v>
      </c>
      <c r="Y26" s="235" t="s">
        <v>135</v>
      </c>
      <c r="Z26" s="215"/>
      <c r="AA26" s="215"/>
      <c r="AB26" s="215"/>
      <c r="AC26" s="215"/>
      <c r="AD26" s="215"/>
      <c r="AE26" s="215"/>
      <c r="AF26" s="215"/>
      <c r="AG26" s="215" t="s">
        <v>136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2" x14ac:dyDescent="0.25">
      <c r="A27" s="232"/>
      <c r="B27" s="233"/>
      <c r="C27" s="267" t="s">
        <v>160</v>
      </c>
      <c r="D27" s="260"/>
      <c r="E27" s="260"/>
      <c r="F27" s="260"/>
      <c r="G27" s="260"/>
      <c r="H27" s="235"/>
      <c r="I27" s="235"/>
      <c r="J27" s="235"/>
      <c r="K27" s="235"/>
      <c r="L27" s="235"/>
      <c r="M27" s="235"/>
      <c r="N27" s="234"/>
      <c r="O27" s="234"/>
      <c r="P27" s="234"/>
      <c r="Q27" s="234"/>
      <c r="R27" s="235"/>
      <c r="S27" s="235"/>
      <c r="T27" s="235"/>
      <c r="U27" s="235"/>
      <c r="V27" s="235"/>
      <c r="W27" s="235"/>
      <c r="X27" s="235"/>
      <c r="Y27" s="235"/>
      <c r="Z27" s="215"/>
      <c r="AA27" s="215"/>
      <c r="AB27" s="215"/>
      <c r="AC27" s="215"/>
      <c r="AD27" s="215"/>
      <c r="AE27" s="215"/>
      <c r="AF27" s="215"/>
      <c r="AG27" s="215" t="s">
        <v>161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3" x14ac:dyDescent="0.25">
      <c r="A28" s="232"/>
      <c r="B28" s="233"/>
      <c r="C28" s="268" t="s">
        <v>162</v>
      </c>
      <c r="D28" s="261"/>
      <c r="E28" s="261"/>
      <c r="F28" s="261"/>
      <c r="G28" s="261"/>
      <c r="H28" s="235"/>
      <c r="I28" s="235"/>
      <c r="J28" s="235"/>
      <c r="K28" s="235"/>
      <c r="L28" s="235"/>
      <c r="M28" s="235"/>
      <c r="N28" s="234"/>
      <c r="O28" s="234"/>
      <c r="P28" s="234"/>
      <c r="Q28" s="234"/>
      <c r="R28" s="235"/>
      <c r="S28" s="235"/>
      <c r="T28" s="235"/>
      <c r="U28" s="235"/>
      <c r="V28" s="235"/>
      <c r="W28" s="235"/>
      <c r="X28" s="235"/>
      <c r="Y28" s="235"/>
      <c r="Z28" s="215"/>
      <c r="AA28" s="215"/>
      <c r="AB28" s="215"/>
      <c r="AC28" s="215"/>
      <c r="AD28" s="215"/>
      <c r="AE28" s="215"/>
      <c r="AF28" s="215"/>
      <c r="AG28" s="215" t="s">
        <v>161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ht="21" outlineLevel="3" x14ac:dyDescent="0.25">
      <c r="A29" s="232"/>
      <c r="B29" s="233"/>
      <c r="C29" s="268" t="s">
        <v>163</v>
      </c>
      <c r="D29" s="261"/>
      <c r="E29" s="261"/>
      <c r="F29" s="261"/>
      <c r="G29" s="261"/>
      <c r="H29" s="235"/>
      <c r="I29" s="235"/>
      <c r="J29" s="235"/>
      <c r="K29" s="235"/>
      <c r="L29" s="235"/>
      <c r="M29" s="235"/>
      <c r="N29" s="234"/>
      <c r="O29" s="234"/>
      <c r="P29" s="234"/>
      <c r="Q29" s="234"/>
      <c r="R29" s="235"/>
      <c r="S29" s="235"/>
      <c r="T29" s="235"/>
      <c r="U29" s="235"/>
      <c r="V29" s="235"/>
      <c r="W29" s="235"/>
      <c r="X29" s="235"/>
      <c r="Y29" s="235"/>
      <c r="Z29" s="215"/>
      <c r="AA29" s="215"/>
      <c r="AB29" s="215"/>
      <c r="AC29" s="215"/>
      <c r="AD29" s="215"/>
      <c r="AE29" s="215"/>
      <c r="AF29" s="215"/>
      <c r="AG29" s="215" t="s">
        <v>161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62" t="str">
        <f>C29</f>
        <v>- betonáž drážek v podlahách a zapravení drážek ve zdivu v místě trubních rozvodů topení a demontovaných topidel</v>
      </c>
      <c r="BB29" s="215"/>
      <c r="BC29" s="215"/>
      <c r="BD29" s="215"/>
      <c r="BE29" s="215"/>
      <c r="BF29" s="215"/>
      <c r="BG29" s="215"/>
      <c r="BH29" s="215"/>
    </row>
    <row r="30" spans="1:60" ht="20.399999999999999" outlineLevel="1" x14ac:dyDescent="0.25">
      <c r="A30" s="248">
        <v>8</v>
      </c>
      <c r="B30" s="249" t="s">
        <v>164</v>
      </c>
      <c r="C30" s="264" t="s">
        <v>165</v>
      </c>
      <c r="D30" s="250" t="s">
        <v>131</v>
      </c>
      <c r="E30" s="251">
        <v>127.0425</v>
      </c>
      <c r="F30" s="252"/>
      <c r="G30" s="253">
        <f>ROUND(E30*F30,2)</f>
        <v>0</v>
      </c>
      <c r="H30" s="236"/>
      <c r="I30" s="235">
        <f>ROUND(E30*H30,2)</f>
        <v>0</v>
      </c>
      <c r="J30" s="236"/>
      <c r="K30" s="235">
        <f>ROUND(E30*J30,2)</f>
        <v>0</v>
      </c>
      <c r="L30" s="235">
        <v>15</v>
      </c>
      <c r="M30" s="235">
        <f>G30*(1+L30/100)</f>
        <v>0</v>
      </c>
      <c r="N30" s="234">
        <v>3.4000000000000002E-4</v>
      </c>
      <c r="O30" s="234">
        <f>ROUND(E30*N30,2)</f>
        <v>0.04</v>
      </c>
      <c r="P30" s="234">
        <v>0</v>
      </c>
      <c r="Q30" s="234">
        <f>ROUND(E30*P30,2)</f>
        <v>0</v>
      </c>
      <c r="R30" s="235"/>
      <c r="S30" s="235" t="s">
        <v>132</v>
      </c>
      <c r="T30" s="235" t="s">
        <v>133</v>
      </c>
      <c r="U30" s="235">
        <v>0.24</v>
      </c>
      <c r="V30" s="235">
        <f>ROUND(E30*U30,2)</f>
        <v>30.49</v>
      </c>
      <c r="W30" s="235"/>
      <c r="X30" s="235" t="s">
        <v>134</v>
      </c>
      <c r="Y30" s="235" t="s">
        <v>135</v>
      </c>
      <c r="Z30" s="215"/>
      <c r="AA30" s="215"/>
      <c r="AB30" s="215"/>
      <c r="AC30" s="215"/>
      <c r="AD30" s="215"/>
      <c r="AE30" s="215"/>
      <c r="AF30" s="215"/>
      <c r="AG30" s="215" t="s">
        <v>136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2" x14ac:dyDescent="0.25">
      <c r="A31" s="232"/>
      <c r="B31" s="233"/>
      <c r="C31" s="265" t="s">
        <v>150</v>
      </c>
      <c r="D31" s="237"/>
      <c r="E31" s="238">
        <v>20.802499999999998</v>
      </c>
      <c r="F31" s="235"/>
      <c r="G31" s="235"/>
      <c r="H31" s="235"/>
      <c r="I31" s="235"/>
      <c r="J31" s="235"/>
      <c r="K31" s="235"/>
      <c r="L31" s="235"/>
      <c r="M31" s="235"/>
      <c r="N31" s="234"/>
      <c r="O31" s="234"/>
      <c r="P31" s="234"/>
      <c r="Q31" s="234"/>
      <c r="R31" s="235"/>
      <c r="S31" s="235"/>
      <c r="T31" s="235"/>
      <c r="U31" s="235"/>
      <c r="V31" s="235"/>
      <c r="W31" s="235"/>
      <c r="X31" s="235"/>
      <c r="Y31" s="235"/>
      <c r="Z31" s="215"/>
      <c r="AA31" s="215"/>
      <c r="AB31" s="215"/>
      <c r="AC31" s="215"/>
      <c r="AD31" s="215"/>
      <c r="AE31" s="215"/>
      <c r="AF31" s="215"/>
      <c r="AG31" s="215" t="s">
        <v>138</v>
      </c>
      <c r="AH31" s="215">
        <v>0</v>
      </c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3" x14ac:dyDescent="0.25">
      <c r="A32" s="232"/>
      <c r="B32" s="233"/>
      <c r="C32" s="265" t="s">
        <v>151</v>
      </c>
      <c r="D32" s="237"/>
      <c r="E32" s="238">
        <v>55.914999999999999</v>
      </c>
      <c r="F32" s="235"/>
      <c r="G32" s="235"/>
      <c r="H32" s="235"/>
      <c r="I32" s="235"/>
      <c r="J32" s="235"/>
      <c r="K32" s="235"/>
      <c r="L32" s="235"/>
      <c r="M32" s="235"/>
      <c r="N32" s="234"/>
      <c r="O32" s="234"/>
      <c r="P32" s="234"/>
      <c r="Q32" s="234"/>
      <c r="R32" s="235"/>
      <c r="S32" s="235"/>
      <c r="T32" s="235"/>
      <c r="U32" s="235"/>
      <c r="V32" s="235"/>
      <c r="W32" s="235"/>
      <c r="X32" s="235"/>
      <c r="Y32" s="235"/>
      <c r="Z32" s="215"/>
      <c r="AA32" s="215"/>
      <c r="AB32" s="215"/>
      <c r="AC32" s="215"/>
      <c r="AD32" s="215"/>
      <c r="AE32" s="215"/>
      <c r="AF32" s="215"/>
      <c r="AG32" s="215" t="s">
        <v>138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3" x14ac:dyDescent="0.25">
      <c r="A33" s="232"/>
      <c r="B33" s="233"/>
      <c r="C33" s="265" t="s">
        <v>152</v>
      </c>
      <c r="D33" s="237"/>
      <c r="E33" s="238">
        <v>27.5</v>
      </c>
      <c r="F33" s="235"/>
      <c r="G33" s="235"/>
      <c r="H33" s="235"/>
      <c r="I33" s="235"/>
      <c r="J33" s="235"/>
      <c r="K33" s="235"/>
      <c r="L33" s="235"/>
      <c r="M33" s="235"/>
      <c r="N33" s="234"/>
      <c r="O33" s="234"/>
      <c r="P33" s="234"/>
      <c r="Q33" s="234"/>
      <c r="R33" s="235"/>
      <c r="S33" s="235"/>
      <c r="T33" s="235"/>
      <c r="U33" s="235"/>
      <c r="V33" s="235"/>
      <c r="W33" s="235"/>
      <c r="X33" s="235"/>
      <c r="Y33" s="235"/>
      <c r="Z33" s="215"/>
      <c r="AA33" s="215"/>
      <c r="AB33" s="215"/>
      <c r="AC33" s="215"/>
      <c r="AD33" s="215"/>
      <c r="AE33" s="215"/>
      <c r="AF33" s="215"/>
      <c r="AG33" s="215" t="s">
        <v>138</v>
      </c>
      <c r="AH33" s="215">
        <v>0</v>
      </c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3" x14ac:dyDescent="0.25">
      <c r="A34" s="232"/>
      <c r="B34" s="233"/>
      <c r="C34" s="265" t="s">
        <v>166</v>
      </c>
      <c r="D34" s="237"/>
      <c r="E34" s="238">
        <v>22.824999999999999</v>
      </c>
      <c r="F34" s="235"/>
      <c r="G34" s="235"/>
      <c r="H34" s="235"/>
      <c r="I34" s="235"/>
      <c r="J34" s="235"/>
      <c r="K34" s="235"/>
      <c r="L34" s="235"/>
      <c r="M34" s="235"/>
      <c r="N34" s="234"/>
      <c r="O34" s="234"/>
      <c r="P34" s="234"/>
      <c r="Q34" s="234"/>
      <c r="R34" s="235"/>
      <c r="S34" s="235"/>
      <c r="T34" s="235"/>
      <c r="U34" s="235"/>
      <c r="V34" s="235"/>
      <c r="W34" s="235"/>
      <c r="X34" s="235"/>
      <c r="Y34" s="235"/>
      <c r="Z34" s="215"/>
      <c r="AA34" s="215"/>
      <c r="AB34" s="215"/>
      <c r="AC34" s="215"/>
      <c r="AD34" s="215"/>
      <c r="AE34" s="215"/>
      <c r="AF34" s="215"/>
      <c r="AG34" s="215" t="s">
        <v>138</v>
      </c>
      <c r="AH34" s="215">
        <v>0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x14ac:dyDescent="0.25">
      <c r="A35" s="241" t="s">
        <v>127</v>
      </c>
      <c r="B35" s="242" t="s">
        <v>62</v>
      </c>
      <c r="C35" s="263" t="s">
        <v>63</v>
      </c>
      <c r="D35" s="243"/>
      <c r="E35" s="244"/>
      <c r="F35" s="245"/>
      <c r="G35" s="246">
        <f>SUMIF(AG36:AG38,"&lt;&gt;NOR",G36:G38)</f>
        <v>0</v>
      </c>
      <c r="H35" s="240"/>
      <c r="I35" s="240">
        <f>SUM(I36:I38)</f>
        <v>0</v>
      </c>
      <c r="J35" s="240"/>
      <c r="K35" s="240">
        <f>SUM(K36:K38)</f>
        <v>0</v>
      </c>
      <c r="L35" s="240"/>
      <c r="M35" s="240">
        <f>SUM(M36:M38)</f>
        <v>0</v>
      </c>
      <c r="N35" s="239"/>
      <c r="O35" s="239">
        <f>SUM(O36:O38)</f>
        <v>0.99</v>
      </c>
      <c r="P35" s="239"/>
      <c r="Q35" s="239">
        <f>SUM(Q36:Q38)</f>
        <v>0</v>
      </c>
      <c r="R35" s="240"/>
      <c r="S35" s="240"/>
      <c r="T35" s="240"/>
      <c r="U35" s="240"/>
      <c r="V35" s="240">
        <f>SUM(V36:V38)</f>
        <v>12.76</v>
      </c>
      <c r="W35" s="240"/>
      <c r="X35" s="240"/>
      <c r="Y35" s="240"/>
      <c r="AG35" t="s">
        <v>128</v>
      </c>
    </row>
    <row r="36" spans="1:60" outlineLevel="1" x14ac:dyDescent="0.25">
      <c r="A36" s="248">
        <v>9</v>
      </c>
      <c r="B36" s="249" t="s">
        <v>167</v>
      </c>
      <c r="C36" s="264" t="s">
        <v>168</v>
      </c>
      <c r="D36" s="250" t="s">
        <v>169</v>
      </c>
      <c r="E36" s="251">
        <v>0.224</v>
      </c>
      <c r="F36" s="252"/>
      <c r="G36" s="253">
        <f>ROUND(E36*F36,2)</f>
        <v>0</v>
      </c>
      <c r="H36" s="236"/>
      <c r="I36" s="235">
        <f>ROUND(E36*H36,2)</f>
        <v>0</v>
      </c>
      <c r="J36" s="236"/>
      <c r="K36" s="235">
        <f>ROUND(E36*J36,2)</f>
        <v>0</v>
      </c>
      <c r="L36" s="235">
        <v>15</v>
      </c>
      <c r="M36" s="235">
        <f>G36*(1+L36/100)</f>
        <v>0</v>
      </c>
      <c r="N36" s="234">
        <v>2.5249999999999999</v>
      </c>
      <c r="O36" s="234">
        <f>ROUND(E36*N36,2)</f>
        <v>0.56999999999999995</v>
      </c>
      <c r="P36" s="234">
        <v>0</v>
      </c>
      <c r="Q36" s="234">
        <f>ROUND(E36*P36,2)</f>
        <v>0</v>
      </c>
      <c r="R36" s="235"/>
      <c r="S36" s="235" t="s">
        <v>132</v>
      </c>
      <c r="T36" s="235" t="s">
        <v>133</v>
      </c>
      <c r="U36" s="235">
        <v>2.3170000000000002</v>
      </c>
      <c r="V36" s="235">
        <f>ROUND(E36*U36,2)</f>
        <v>0.52</v>
      </c>
      <c r="W36" s="235"/>
      <c r="X36" s="235" t="s">
        <v>134</v>
      </c>
      <c r="Y36" s="235" t="s">
        <v>135</v>
      </c>
      <c r="Z36" s="215"/>
      <c r="AA36" s="215"/>
      <c r="AB36" s="215"/>
      <c r="AC36" s="215"/>
      <c r="AD36" s="215"/>
      <c r="AE36" s="215"/>
      <c r="AF36" s="215"/>
      <c r="AG36" s="215" t="s">
        <v>136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2" x14ac:dyDescent="0.25">
      <c r="A37" s="232"/>
      <c r="B37" s="233"/>
      <c r="C37" s="265" t="s">
        <v>170</v>
      </c>
      <c r="D37" s="237"/>
      <c r="E37" s="238">
        <v>0.224</v>
      </c>
      <c r="F37" s="235"/>
      <c r="G37" s="235"/>
      <c r="H37" s="235"/>
      <c r="I37" s="235"/>
      <c r="J37" s="235"/>
      <c r="K37" s="235"/>
      <c r="L37" s="235"/>
      <c r="M37" s="235"/>
      <c r="N37" s="234"/>
      <c r="O37" s="234"/>
      <c r="P37" s="234"/>
      <c r="Q37" s="234"/>
      <c r="R37" s="235"/>
      <c r="S37" s="235"/>
      <c r="T37" s="235"/>
      <c r="U37" s="235"/>
      <c r="V37" s="235"/>
      <c r="W37" s="235"/>
      <c r="X37" s="235"/>
      <c r="Y37" s="235"/>
      <c r="Z37" s="215"/>
      <c r="AA37" s="215"/>
      <c r="AB37" s="215"/>
      <c r="AC37" s="215"/>
      <c r="AD37" s="215"/>
      <c r="AE37" s="215"/>
      <c r="AF37" s="215"/>
      <c r="AG37" s="215" t="s">
        <v>138</v>
      </c>
      <c r="AH37" s="215">
        <v>0</v>
      </c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5">
      <c r="A38" s="254">
        <v>10</v>
      </c>
      <c r="B38" s="255" t="s">
        <v>171</v>
      </c>
      <c r="C38" s="266" t="s">
        <v>172</v>
      </c>
      <c r="D38" s="256" t="s">
        <v>131</v>
      </c>
      <c r="E38" s="257">
        <v>47.46</v>
      </c>
      <c r="F38" s="258"/>
      <c r="G38" s="259">
        <f>ROUND(E38*F38,2)</f>
        <v>0</v>
      </c>
      <c r="H38" s="236"/>
      <c r="I38" s="235">
        <f>ROUND(E38*H38,2)</f>
        <v>0</v>
      </c>
      <c r="J38" s="236"/>
      <c r="K38" s="235">
        <f>ROUND(E38*J38,2)</f>
        <v>0</v>
      </c>
      <c r="L38" s="235">
        <v>15</v>
      </c>
      <c r="M38" s="235">
        <f>G38*(1+L38/100)</f>
        <v>0</v>
      </c>
      <c r="N38" s="234">
        <v>8.9200000000000008E-3</v>
      </c>
      <c r="O38" s="234">
        <f>ROUND(E38*N38,2)</f>
        <v>0.42</v>
      </c>
      <c r="P38" s="234">
        <v>0</v>
      </c>
      <c r="Q38" s="234">
        <f>ROUND(E38*P38,2)</f>
        <v>0</v>
      </c>
      <c r="R38" s="235"/>
      <c r="S38" s="235" t="s">
        <v>132</v>
      </c>
      <c r="T38" s="235" t="s">
        <v>133</v>
      </c>
      <c r="U38" s="235">
        <v>0.25800000000000001</v>
      </c>
      <c r="V38" s="235">
        <f>ROUND(E38*U38,2)</f>
        <v>12.24</v>
      </c>
      <c r="W38" s="235"/>
      <c r="X38" s="235" t="s">
        <v>134</v>
      </c>
      <c r="Y38" s="235" t="s">
        <v>135</v>
      </c>
      <c r="Z38" s="215"/>
      <c r="AA38" s="215"/>
      <c r="AB38" s="215"/>
      <c r="AC38" s="215"/>
      <c r="AD38" s="215"/>
      <c r="AE38" s="215"/>
      <c r="AF38" s="215"/>
      <c r="AG38" s="215" t="s">
        <v>136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x14ac:dyDescent="0.25">
      <c r="A39" s="241" t="s">
        <v>127</v>
      </c>
      <c r="B39" s="242" t="s">
        <v>64</v>
      </c>
      <c r="C39" s="263" t="s">
        <v>65</v>
      </c>
      <c r="D39" s="243"/>
      <c r="E39" s="244"/>
      <c r="F39" s="245"/>
      <c r="G39" s="246">
        <f>SUMIF(AG40:AG44,"&lt;&gt;NOR",G40:G44)</f>
        <v>0</v>
      </c>
      <c r="H39" s="240"/>
      <c r="I39" s="240">
        <f>SUM(I40:I44)</f>
        <v>0</v>
      </c>
      <c r="J39" s="240"/>
      <c r="K39" s="240">
        <f>SUM(K40:K44)</f>
        <v>0</v>
      </c>
      <c r="L39" s="240"/>
      <c r="M39" s="240">
        <f>SUM(M40:M44)</f>
        <v>0</v>
      </c>
      <c r="N39" s="239"/>
      <c r="O39" s="239">
        <f>SUM(O40:O44)</f>
        <v>0.60000000000000009</v>
      </c>
      <c r="P39" s="239"/>
      <c r="Q39" s="239">
        <f>SUM(Q40:Q44)</f>
        <v>0</v>
      </c>
      <c r="R39" s="240"/>
      <c r="S39" s="240"/>
      <c r="T39" s="240"/>
      <c r="U39" s="240"/>
      <c r="V39" s="240">
        <f>SUM(V40:V44)</f>
        <v>14.5</v>
      </c>
      <c r="W39" s="240"/>
      <c r="X39" s="240"/>
      <c r="Y39" s="240"/>
      <c r="AG39" t="s">
        <v>128</v>
      </c>
    </row>
    <row r="40" spans="1:60" ht="20.399999999999999" outlineLevel="1" x14ac:dyDescent="0.25">
      <c r="A40" s="254">
        <v>11</v>
      </c>
      <c r="B40" s="255" t="s">
        <v>173</v>
      </c>
      <c r="C40" s="266" t="s">
        <v>174</v>
      </c>
      <c r="D40" s="256" t="s">
        <v>175</v>
      </c>
      <c r="E40" s="257">
        <v>1</v>
      </c>
      <c r="F40" s="258"/>
      <c r="G40" s="259">
        <f>ROUND(E40*F40,2)</f>
        <v>0</v>
      </c>
      <c r="H40" s="236"/>
      <c r="I40" s="235">
        <f>ROUND(E40*H40,2)</f>
        <v>0</v>
      </c>
      <c r="J40" s="236"/>
      <c r="K40" s="235">
        <f>ROUND(E40*J40,2)</f>
        <v>0</v>
      </c>
      <c r="L40" s="235">
        <v>15</v>
      </c>
      <c r="M40" s="235">
        <f>G40*(1+L40/100)</f>
        <v>0</v>
      </c>
      <c r="N40" s="234">
        <v>2.9170000000000001E-2</v>
      </c>
      <c r="O40" s="234">
        <f>ROUND(E40*N40,2)</f>
        <v>0.03</v>
      </c>
      <c r="P40" s="234">
        <v>0</v>
      </c>
      <c r="Q40" s="234">
        <f>ROUND(E40*P40,2)</f>
        <v>0</v>
      </c>
      <c r="R40" s="235"/>
      <c r="S40" s="235" t="s">
        <v>132</v>
      </c>
      <c r="T40" s="235" t="s">
        <v>133</v>
      </c>
      <c r="U40" s="235">
        <v>1.86</v>
      </c>
      <c r="V40" s="235">
        <f>ROUND(E40*U40,2)</f>
        <v>1.86</v>
      </c>
      <c r="W40" s="235"/>
      <c r="X40" s="235" t="s">
        <v>134</v>
      </c>
      <c r="Y40" s="235" t="s">
        <v>135</v>
      </c>
      <c r="Z40" s="215"/>
      <c r="AA40" s="215"/>
      <c r="AB40" s="215"/>
      <c r="AC40" s="215"/>
      <c r="AD40" s="215"/>
      <c r="AE40" s="215"/>
      <c r="AF40" s="215"/>
      <c r="AG40" s="215" t="s">
        <v>136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5">
      <c r="A41" s="254">
        <v>12</v>
      </c>
      <c r="B41" s="255" t="s">
        <v>176</v>
      </c>
      <c r="C41" s="266" t="s">
        <v>177</v>
      </c>
      <c r="D41" s="256" t="s">
        <v>175</v>
      </c>
      <c r="E41" s="257">
        <v>1</v>
      </c>
      <c r="F41" s="258"/>
      <c r="G41" s="259">
        <f>ROUND(E41*F41,2)</f>
        <v>0</v>
      </c>
      <c r="H41" s="236"/>
      <c r="I41" s="235">
        <f>ROUND(E41*H41,2)</f>
        <v>0</v>
      </c>
      <c r="J41" s="236"/>
      <c r="K41" s="235">
        <f>ROUND(E41*J41,2)</f>
        <v>0</v>
      </c>
      <c r="L41" s="235">
        <v>15</v>
      </c>
      <c r="M41" s="235">
        <f>G41*(1+L41/100)</f>
        <v>0</v>
      </c>
      <c r="N41" s="234">
        <v>0.49075000000000002</v>
      </c>
      <c r="O41" s="234">
        <f>ROUND(E41*N41,2)</f>
        <v>0.49</v>
      </c>
      <c r="P41" s="234">
        <v>0</v>
      </c>
      <c r="Q41" s="234">
        <f>ROUND(E41*P41,2)</f>
        <v>0</v>
      </c>
      <c r="R41" s="235"/>
      <c r="S41" s="235" t="s">
        <v>132</v>
      </c>
      <c r="T41" s="235" t="s">
        <v>133</v>
      </c>
      <c r="U41" s="235">
        <v>8.82</v>
      </c>
      <c r="V41" s="235">
        <f>ROUND(E41*U41,2)</f>
        <v>8.82</v>
      </c>
      <c r="W41" s="235"/>
      <c r="X41" s="235" t="s">
        <v>134</v>
      </c>
      <c r="Y41" s="235" t="s">
        <v>135</v>
      </c>
      <c r="Z41" s="215"/>
      <c r="AA41" s="215"/>
      <c r="AB41" s="215"/>
      <c r="AC41" s="215"/>
      <c r="AD41" s="215"/>
      <c r="AE41" s="215"/>
      <c r="AF41" s="215"/>
      <c r="AG41" s="215" t="s">
        <v>136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5">
      <c r="A42" s="254">
        <v>13</v>
      </c>
      <c r="B42" s="255" t="s">
        <v>178</v>
      </c>
      <c r="C42" s="266" t="s">
        <v>179</v>
      </c>
      <c r="D42" s="256" t="s">
        <v>175</v>
      </c>
      <c r="E42" s="257">
        <v>1</v>
      </c>
      <c r="F42" s="258"/>
      <c r="G42" s="259">
        <f>ROUND(E42*F42,2)</f>
        <v>0</v>
      </c>
      <c r="H42" s="236"/>
      <c r="I42" s="235">
        <f>ROUND(E42*H42,2)</f>
        <v>0</v>
      </c>
      <c r="J42" s="236"/>
      <c r="K42" s="235">
        <f>ROUND(E42*J42,2)</f>
        <v>0</v>
      </c>
      <c r="L42" s="235">
        <v>15</v>
      </c>
      <c r="M42" s="235">
        <f>G42*(1+L42/100)</f>
        <v>0</v>
      </c>
      <c r="N42" s="234">
        <v>4.2999999999999999E-4</v>
      </c>
      <c r="O42" s="234">
        <f>ROUND(E42*N42,2)</f>
        <v>0</v>
      </c>
      <c r="P42" s="234">
        <v>0</v>
      </c>
      <c r="Q42" s="234">
        <f>ROUND(E42*P42,2)</f>
        <v>0</v>
      </c>
      <c r="R42" s="235"/>
      <c r="S42" s="235" t="s">
        <v>132</v>
      </c>
      <c r="T42" s="235" t="s">
        <v>133</v>
      </c>
      <c r="U42" s="235">
        <v>3.82</v>
      </c>
      <c r="V42" s="235">
        <f>ROUND(E42*U42,2)</f>
        <v>3.82</v>
      </c>
      <c r="W42" s="235"/>
      <c r="X42" s="235" t="s">
        <v>134</v>
      </c>
      <c r="Y42" s="235" t="s">
        <v>135</v>
      </c>
      <c r="Z42" s="215"/>
      <c r="AA42" s="215"/>
      <c r="AB42" s="215"/>
      <c r="AC42" s="215"/>
      <c r="AD42" s="215"/>
      <c r="AE42" s="215"/>
      <c r="AF42" s="215"/>
      <c r="AG42" s="215" t="s">
        <v>136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5">
      <c r="A43" s="254">
        <v>14</v>
      </c>
      <c r="B43" s="255" t="s">
        <v>180</v>
      </c>
      <c r="C43" s="266" t="s">
        <v>181</v>
      </c>
      <c r="D43" s="256" t="s">
        <v>175</v>
      </c>
      <c r="E43" s="257">
        <v>1</v>
      </c>
      <c r="F43" s="258"/>
      <c r="G43" s="259">
        <f>ROUND(E43*F43,2)</f>
        <v>0</v>
      </c>
      <c r="H43" s="236"/>
      <c r="I43" s="235">
        <f>ROUND(E43*H43,2)</f>
        <v>0</v>
      </c>
      <c r="J43" s="236"/>
      <c r="K43" s="235">
        <f>ROUND(E43*J43,2)</f>
        <v>0</v>
      </c>
      <c r="L43" s="235">
        <v>15</v>
      </c>
      <c r="M43" s="235">
        <f>G43*(1+L43/100)</f>
        <v>0</v>
      </c>
      <c r="N43" s="234">
        <v>1.474E-2</v>
      </c>
      <c r="O43" s="234">
        <f>ROUND(E43*N43,2)</f>
        <v>0.01</v>
      </c>
      <c r="P43" s="234">
        <v>0</v>
      </c>
      <c r="Q43" s="234">
        <f>ROUND(E43*P43,2)</f>
        <v>0</v>
      </c>
      <c r="R43" s="235" t="s">
        <v>182</v>
      </c>
      <c r="S43" s="235" t="s">
        <v>132</v>
      </c>
      <c r="T43" s="235" t="s">
        <v>133</v>
      </c>
      <c r="U43" s="235">
        <v>0</v>
      </c>
      <c r="V43" s="235">
        <f>ROUND(E43*U43,2)</f>
        <v>0</v>
      </c>
      <c r="W43" s="235"/>
      <c r="X43" s="235" t="s">
        <v>183</v>
      </c>
      <c r="Y43" s="235" t="s">
        <v>135</v>
      </c>
      <c r="Z43" s="215"/>
      <c r="AA43" s="215"/>
      <c r="AB43" s="215"/>
      <c r="AC43" s="215"/>
      <c r="AD43" s="215"/>
      <c r="AE43" s="215"/>
      <c r="AF43" s="215"/>
      <c r="AG43" s="215" t="s">
        <v>184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5">
      <c r="A44" s="254">
        <v>15</v>
      </c>
      <c r="B44" s="255" t="s">
        <v>185</v>
      </c>
      <c r="C44" s="266" t="s">
        <v>186</v>
      </c>
      <c r="D44" s="256" t="s">
        <v>175</v>
      </c>
      <c r="E44" s="257">
        <v>1</v>
      </c>
      <c r="F44" s="258"/>
      <c r="G44" s="259">
        <f>ROUND(E44*F44,2)</f>
        <v>0</v>
      </c>
      <c r="H44" s="236"/>
      <c r="I44" s="235">
        <f>ROUND(E44*H44,2)</f>
        <v>0</v>
      </c>
      <c r="J44" s="236"/>
      <c r="K44" s="235">
        <f>ROUND(E44*J44,2)</f>
        <v>0</v>
      </c>
      <c r="L44" s="235">
        <v>15</v>
      </c>
      <c r="M44" s="235">
        <f>G44*(1+L44/100)</f>
        <v>0</v>
      </c>
      <c r="N44" s="234">
        <v>7.0999999999999994E-2</v>
      </c>
      <c r="O44" s="234">
        <f>ROUND(E44*N44,2)</f>
        <v>7.0000000000000007E-2</v>
      </c>
      <c r="P44" s="234">
        <v>0</v>
      </c>
      <c r="Q44" s="234">
        <f>ROUND(E44*P44,2)</f>
        <v>0</v>
      </c>
      <c r="R44" s="235" t="s">
        <v>182</v>
      </c>
      <c r="S44" s="235" t="s">
        <v>132</v>
      </c>
      <c r="T44" s="235" t="s">
        <v>133</v>
      </c>
      <c r="U44" s="235">
        <v>0</v>
      </c>
      <c r="V44" s="235">
        <f>ROUND(E44*U44,2)</f>
        <v>0</v>
      </c>
      <c r="W44" s="235"/>
      <c r="X44" s="235" t="s">
        <v>183</v>
      </c>
      <c r="Y44" s="235" t="s">
        <v>135</v>
      </c>
      <c r="Z44" s="215"/>
      <c r="AA44" s="215"/>
      <c r="AB44" s="215"/>
      <c r="AC44" s="215"/>
      <c r="AD44" s="215"/>
      <c r="AE44" s="215"/>
      <c r="AF44" s="215"/>
      <c r="AG44" s="215" t="s">
        <v>184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x14ac:dyDescent="0.25">
      <c r="A45" s="241" t="s">
        <v>127</v>
      </c>
      <c r="B45" s="242" t="s">
        <v>66</v>
      </c>
      <c r="C45" s="263" t="s">
        <v>67</v>
      </c>
      <c r="D45" s="243"/>
      <c r="E45" s="244"/>
      <c r="F45" s="245"/>
      <c r="G45" s="246">
        <f>SUMIF(AG46:AG46,"&lt;&gt;NOR",G46:G46)</f>
        <v>0</v>
      </c>
      <c r="H45" s="240"/>
      <c r="I45" s="240">
        <f>SUM(I46:I46)</f>
        <v>0</v>
      </c>
      <c r="J45" s="240"/>
      <c r="K45" s="240">
        <f>SUM(K46:K46)</f>
        <v>0</v>
      </c>
      <c r="L45" s="240"/>
      <c r="M45" s="240">
        <f>SUM(M46:M46)</f>
        <v>0</v>
      </c>
      <c r="N45" s="239"/>
      <c r="O45" s="239">
        <f>SUM(O46:O46)</f>
        <v>0.06</v>
      </c>
      <c r="P45" s="239"/>
      <c r="Q45" s="239">
        <f>SUM(Q46:Q46)</f>
        <v>0</v>
      </c>
      <c r="R45" s="240"/>
      <c r="S45" s="240"/>
      <c r="T45" s="240"/>
      <c r="U45" s="240"/>
      <c r="V45" s="240">
        <f>SUM(V46:V46)</f>
        <v>8.4</v>
      </c>
      <c r="W45" s="240"/>
      <c r="X45" s="240"/>
      <c r="Y45" s="240"/>
      <c r="AG45" t="s">
        <v>128</v>
      </c>
    </row>
    <row r="46" spans="1:60" outlineLevel="1" x14ac:dyDescent="0.25">
      <c r="A46" s="254">
        <v>16</v>
      </c>
      <c r="B46" s="255" t="s">
        <v>187</v>
      </c>
      <c r="C46" s="266" t="s">
        <v>188</v>
      </c>
      <c r="D46" s="256" t="s">
        <v>131</v>
      </c>
      <c r="E46" s="257">
        <v>47.46</v>
      </c>
      <c r="F46" s="258"/>
      <c r="G46" s="259">
        <f>ROUND(E46*F46,2)</f>
        <v>0</v>
      </c>
      <c r="H46" s="236"/>
      <c r="I46" s="235">
        <f>ROUND(E46*H46,2)</f>
        <v>0</v>
      </c>
      <c r="J46" s="236"/>
      <c r="K46" s="235">
        <f>ROUND(E46*J46,2)</f>
        <v>0</v>
      </c>
      <c r="L46" s="235">
        <v>15</v>
      </c>
      <c r="M46" s="235">
        <f>G46*(1+L46/100)</f>
        <v>0</v>
      </c>
      <c r="N46" s="234">
        <v>1.2099999999999999E-3</v>
      </c>
      <c r="O46" s="234">
        <f>ROUND(E46*N46,2)</f>
        <v>0.06</v>
      </c>
      <c r="P46" s="234">
        <v>0</v>
      </c>
      <c r="Q46" s="234">
        <f>ROUND(E46*P46,2)</f>
        <v>0</v>
      </c>
      <c r="R46" s="235"/>
      <c r="S46" s="235" t="s">
        <v>132</v>
      </c>
      <c r="T46" s="235" t="s">
        <v>133</v>
      </c>
      <c r="U46" s="235">
        <v>0.17699999999999999</v>
      </c>
      <c r="V46" s="235">
        <f>ROUND(E46*U46,2)</f>
        <v>8.4</v>
      </c>
      <c r="W46" s="235"/>
      <c r="X46" s="235" t="s">
        <v>134</v>
      </c>
      <c r="Y46" s="235" t="s">
        <v>135</v>
      </c>
      <c r="Z46" s="215"/>
      <c r="AA46" s="215"/>
      <c r="AB46" s="215"/>
      <c r="AC46" s="215"/>
      <c r="AD46" s="215"/>
      <c r="AE46" s="215"/>
      <c r="AF46" s="215"/>
      <c r="AG46" s="215" t="s">
        <v>136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ht="26.4" x14ac:dyDescent="0.25">
      <c r="A47" s="241" t="s">
        <v>127</v>
      </c>
      <c r="B47" s="242" t="s">
        <v>68</v>
      </c>
      <c r="C47" s="263" t="s">
        <v>69</v>
      </c>
      <c r="D47" s="243"/>
      <c r="E47" s="244"/>
      <c r="F47" s="245"/>
      <c r="G47" s="246">
        <f>SUMIF(AG48:AG49,"&lt;&gt;NOR",G48:G49)</f>
        <v>0</v>
      </c>
      <c r="H47" s="240"/>
      <c r="I47" s="240">
        <f>SUM(I48:I49)</f>
        <v>0</v>
      </c>
      <c r="J47" s="240"/>
      <c r="K47" s="240">
        <f>SUM(K48:K49)</f>
        <v>0</v>
      </c>
      <c r="L47" s="240"/>
      <c r="M47" s="240">
        <f>SUM(M48:M49)</f>
        <v>0</v>
      </c>
      <c r="N47" s="239"/>
      <c r="O47" s="239">
        <f>SUM(O48:O49)</f>
        <v>0</v>
      </c>
      <c r="P47" s="239"/>
      <c r="Q47" s="239">
        <f>SUM(Q48:Q49)</f>
        <v>0</v>
      </c>
      <c r="R47" s="240"/>
      <c r="S47" s="240"/>
      <c r="T47" s="240"/>
      <c r="U47" s="240"/>
      <c r="V47" s="240">
        <f>SUM(V48:V49)</f>
        <v>16.8</v>
      </c>
      <c r="W47" s="240"/>
      <c r="X47" s="240"/>
      <c r="Y47" s="240"/>
      <c r="AG47" t="s">
        <v>128</v>
      </c>
    </row>
    <row r="48" spans="1:60" outlineLevel="1" x14ac:dyDescent="0.25">
      <c r="A48" s="248">
        <v>17</v>
      </c>
      <c r="B48" s="249" t="s">
        <v>189</v>
      </c>
      <c r="C48" s="264" t="s">
        <v>190</v>
      </c>
      <c r="D48" s="250" t="s">
        <v>131</v>
      </c>
      <c r="E48" s="251">
        <v>47.46</v>
      </c>
      <c r="F48" s="252"/>
      <c r="G48" s="253">
        <f>ROUND(E48*F48,2)</f>
        <v>0</v>
      </c>
      <c r="H48" s="236"/>
      <c r="I48" s="235">
        <f>ROUND(E48*H48,2)</f>
        <v>0</v>
      </c>
      <c r="J48" s="236"/>
      <c r="K48" s="235">
        <f>ROUND(E48*J48,2)</f>
        <v>0</v>
      </c>
      <c r="L48" s="235">
        <v>15</v>
      </c>
      <c r="M48" s="235">
        <f>G48*(1+L48/100)</f>
        <v>0</v>
      </c>
      <c r="N48" s="234">
        <v>4.0000000000000003E-5</v>
      </c>
      <c r="O48" s="234">
        <f>ROUND(E48*N48,2)</f>
        <v>0</v>
      </c>
      <c r="P48" s="234">
        <v>0</v>
      </c>
      <c r="Q48" s="234">
        <f>ROUND(E48*P48,2)</f>
        <v>0</v>
      </c>
      <c r="R48" s="235"/>
      <c r="S48" s="235" t="s">
        <v>132</v>
      </c>
      <c r="T48" s="235" t="s">
        <v>133</v>
      </c>
      <c r="U48" s="235">
        <v>0.35399999999999998</v>
      </c>
      <c r="V48" s="235">
        <f>ROUND(E48*U48,2)</f>
        <v>16.8</v>
      </c>
      <c r="W48" s="235"/>
      <c r="X48" s="235" t="s">
        <v>134</v>
      </c>
      <c r="Y48" s="235" t="s">
        <v>135</v>
      </c>
      <c r="Z48" s="215"/>
      <c r="AA48" s="215"/>
      <c r="AB48" s="215"/>
      <c r="AC48" s="215"/>
      <c r="AD48" s="215"/>
      <c r="AE48" s="215"/>
      <c r="AF48" s="215"/>
      <c r="AG48" s="215" t="s">
        <v>136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ht="31.2" outlineLevel="2" x14ac:dyDescent="0.25">
      <c r="A49" s="232"/>
      <c r="B49" s="233"/>
      <c r="C49" s="267" t="s">
        <v>191</v>
      </c>
      <c r="D49" s="260"/>
      <c r="E49" s="260"/>
      <c r="F49" s="260"/>
      <c r="G49" s="260"/>
      <c r="H49" s="235"/>
      <c r="I49" s="235"/>
      <c r="J49" s="235"/>
      <c r="K49" s="235"/>
      <c r="L49" s="235"/>
      <c r="M49" s="235"/>
      <c r="N49" s="234"/>
      <c r="O49" s="234"/>
      <c r="P49" s="234"/>
      <c r="Q49" s="234"/>
      <c r="R49" s="235"/>
      <c r="S49" s="235"/>
      <c r="T49" s="235"/>
      <c r="U49" s="235"/>
      <c r="V49" s="235"/>
      <c r="W49" s="235"/>
      <c r="X49" s="235"/>
      <c r="Y49" s="235"/>
      <c r="Z49" s="215"/>
      <c r="AA49" s="215"/>
      <c r="AB49" s="215"/>
      <c r="AC49" s="215"/>
      <c r="AD49" s="215"/>
      <c r="AE49" s="215"/>
      <c r="AF49" s="215"/>
      <c r="AG49" s="215" t="s">
        <v>161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62" t="str">
        <f>C49</f>
        <v>celkový úklid před předáním stavby,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</v>
      </c>
      <c r="BB49" s="215"/>
      <c r="BC49" s="215"/>
      <c r="BD49" s="215"/>
      <c r="BE49" s="215"/>
      <c r="BF49" s="215"/>
      <c r="BG49" s="215"/>
      <c r="BH49" s="215"/>
    </row>
    <row r="50" spans="1:60" x14ac:dyDescent="0.25">
      <c r="A50" s="241" t="s">
        <v>127</v>
      </c>
      <c r="B50" s="242" t="s">
        <v>70</v>
      </c>
      <c r="C50" s="263" t="s">
        <v>71</v>
      </c>
      <c r="D50" s="243"/>
      <c r="E50" s="244"/>
      <c r="F50" s="245"/>
      <c r="G50" s="246">
        <f>SUMIF(AG51:AG60,"&lt;&gt;NOR",G51:G60)</f>
        <v>0</v>
      </c>
      <c r="H50" s="240"/>
      <c r="I50" s="240">
        <f>SUM(I51:I60)</f>
        <v>0</v>
      </c>
      <c r="J50" s="240"/>
      <c r="K50" s="240">
        <f>SUM(K51:K60)</f>
        <v>0</v>
      </c>
      <c r="L50" s="240"/>
      <c r="M50" s="240">
        <f>SUM(M51:M60)</f>
        <v>0</v>
      </c>
      <c r="N50" s="239"/>
      <c r="O50" s="239">
        <f>SUM(O51:O60)</f>
        <v>0</v>
      </c>
      <c r="P50" s="239"/>
      <c r="Q50" s="239">
        <f>SUM(Q51:Q60)</f>
        <v>3.81</v>
      </c>
      <c r="R50" s="240"/>
      <c r="S50" s="240"/>
      <c r="T50" s="240"/>
      <c r="U50" s="240"/>
      <c r="V50" s="240">
        <f>SUM(V51:V60)</f>
        <v>26.73</v>
      </c>
      <c r="W50" s="240"/>
      <c r="X50" s="240"/>
      <c r="Y50" s="240"/>
      <c r="AG50" t="s">
        <v>128</v>
      </c>
    </row>
    <row r="51" spans="1:60" outlineLevel="1" x14ac:dyDescent="0.25">
      <c r="A51" s="248">
        <v>18</v>
      </c>
      <c r="B51" s="249" t="s">
        <v>192</v>
      </c>
      <c r="C51" s="264" t="s">
        <v>193</v>
      </c>
      <c r="D51" s="250" t="s">
        <v>169</v>
      </c>
      <c r="E51" s="251">
        <v>0.60199999999999998</v>
      </c>
      <c r="F51" s="252"/>
      <c r="G51" s="253">
        <f>ROUND(E51*F51,2)</f>
        <v>0</v>
      </c>
      <c r="H51" s="236"/>
      <c r="I51" s="235">
        <f>ROUND(E51*H51,2)</f>
        <v>0</v>
      </c>
      <c r="J51" s="236"/>
      <c r="K51" s="235">
        <f>ROUND(E51*J51,2)</f>
        <v>0</v>
      </c>
      <c r="L51" s="235">
        <v>15</v>
      </c>
      <c r="M51" s="235">
        <f>G51*(1+L51/100)</f>
        <v>0</v>
      </c>
      <c r="N51" s="234">
        <v>1.2800000000000001E-3</v>
      </c>
      <c r="O51" s="234">
        <f>ROUND(E51*N51,2)</f>
        <v>0</v>
      </c>
      <c r="P51" s="234">
        <v>1.95</v>
      </c>
      <c r="Q51" s="234">
        <f>ROUND(E51*P51,2)</f>
        <v>1.17</v>
      </c>
      <c r="R51" s="235"/>
      <c r="S51" s="235" t="s">
        <v>132</v>
      </c>
      <c r="T51" s="235" t="s">
        <v>133</v>
      </c>
      <c r="U51" s="235">
        <v>1.7010000000000001</v>
      </c>
      <c r="V51" s="235">
        <f>ROUND(E51*U51,2)</f>
        <v>1.02</v>
      </c>
      <c r="W51" s="235"/>
      <c r="X51" s="235" t="s">
        <v>134</v>
      </c>
      <c r="Y51" s="235" t="s">
        <v>135</v>
      </c>
      <c r="Z51" s="215"/>
      <c r="AA51" s="215"/>
      <c r="AB51" s="215"/>
      <c r="AC51" s="215"/>
      <c r="AD51" s="215"/>
      <c r="AE51" s="215"/>
      <c r="AF51" s="215"/>
      <c r="AG51" s="215" t="s">
        <v>136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2" x14ac:dyDescent="0.25">
      <c r="A52" s="232"/>
      <c r="B52" s="233"/>
      <c r="C52" s="265" t="s">
        <v>194</v>
      </c>
      <c r="D52" s="237"/>
      <c r="E52" s="238">
        <v>0.60199999999999998</v>
      </c>
      <c r="F52" s="235"/>
      <c r="G52" s="235"/>
      <c r="H52" s="235"/>
      <c r="I52" s="235"/>
      <c r="J52" s="235"/>
      <c r="K52" s="235"/>
      <c r="L52" s="235"/>
      <c r="M52" s="235"/>
      <c r="N52" s="234"/>
      <c r="O52" s="234"/>
      <c r="P52" s="234"/>
      <c r="Q52" s="234"/>
      <c r="R52" s="235"/>
      <c r="S52" s="235"/>
      <c r="T52" s="235"/>
      <c r="U52" s="235"/>
      <c r="V52" s="235"/>
      <c r="W52" s="235"/>
      <c r="X52" s="235"/>
      <c r="Y52" s="235"/>
      <c r="Z52" s="215"/>
      <c r="AA52" s="215"/>
      <c r="AB52" s="215"/>
      <c r="AC52" s="215"/>
      <c r="AD52" s="215"/>
      <c r="AE52" s="215"/>
      <c r="AF52" s="215"/>
      <c r="AG52" s="215" t="s">
        <v>138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5">
      <c r="A53" s="254">
        <v>19</v>
      </c>
      <c r="B53" s="255" t="s">
        <v>195</v>
      </c>
      <c r="C53" s="266" t="s">
        <v>196</v>
      </c>
      <c r="D53" s="256" t="s">
        <v>131</v>
      </c>
      <c r="E53" s="257">
        <v>47.46</v>
      </c>
      <c r="F53" s="258"/>
      <c r="G53" s="259">
        <f>ROUND(E53*F53,2)</f>
        <v>0</v>
      </c>
      <c r="H53" s="236"/>
      <c r="I53" s="235">
        <f>ROUND(E53*H53,2)</f>
        <v>0</v>
      </c>
      <c r="J53" s="236"/>
      <c r="K53" s="235">
        <f>ROUND(E53*J53,2)</f>
        <v>0</v>
      </c>
      <c r="L53" s="235">
        <v>15</v>
      </c>
      <c r="M53" s="235">
        <f>G53*(1+L53/100)</f>
        <v>0</v>
      </c>
      <c r="N53" s="234">
        <v>0</v>
      </c>
      <c r="O53" s="234">
        <f>ROUND(E53*N53,2)</f>
        <v>0</v>
      </c>
      <c r="P53" s="234">
        <v>1.26E-2</v>
      </c>
      <c r="Q53" s="234">
        <f>ROUND(E53*P53,2)</f>
        <v>0.6</v>
      </c>
      <c r="R53" s="235"/>
      <c r="S53" s="235" t="s">
        <v>132</v>
      </c>
      <c r="T53" s="235" t="s">
        <v>133</v>
      </c>
      <c r="U53" s="235">
        <v>0.33</v>
      </c>
      <c r="V53" s="235">
        <f>ROUND(E53*U53,2)</f>
        <v>15.66</v>
      </c>
      <c r="W53" s="235"/>
      <c r="X53" s="235" t="s">
        <v>134</v>
      </c>
      <c r="Y53" s="235" t="s">
        <v>135</v>
      </c>
      <c r="Z53" s="215"/>
      <c r="AA53" s="215"/>
      <c r="AB53" s="215"/>
      <c r="AC53" s="215"/>
      <c r="AD53" s="215"/>
      <c r="AE53" s="215"/>
      <c r="AF53" s="215"/>
      <c r="AG53" s="215" t="s">
        <v>136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5">
      <c r="A54" s="254">
        <v>20</v>
      </c>
      <c r="B54" s="255" t="s">
        <v>197</v>
      </c>
      <c r="C54" s="266" t="s">
        <v>198</v>
      </c>
      <c r="D54" s="256" t="s">
        <v>175</v>
      </c>
      <c r="E54" s="257">
        <v>4</v>
      </c>
      <c r="F54" s="258"/>
      <c r="G54" s="259">
        <f>ROUND(E54*F54,2)</f>
        <v>0</v>
      </c>
      <c r="H54" s="236"/>
      <c r="I54" s="235">
        <f>ROUND(E54*H54,2)</f>
        <v>0</v>
      </c>
      <c r="J54" s="236"/>
      <c r="K54" s="235">
        <f>ROUND(E54*J54,2)</f>
        <v>0</v>
      </c>
      <c r="L54" s="235">
        <v>15</v>
      </c>
      <c r="M54" s="235">
        <f>G54*(1+L54/100)</f>
        <v>0</v>
      </c>
      <c r="N54" s="234">
        <v>0</v>
      </c>
      <c r="O54" s="234">
        <f>ROUND(E54*N54,2)</f>
        <v>0</v>
      </c>
      <c r="P54" s="234">
        <v>0</v>
      </c>
      <c r="Q54" s="234">
        <f>ROUND(E54*P54,2)</f>
        <v>0</v>
      </c>
      <c r="R54" s="235"/>
      <c r="S54" s="235" t="s">
        <v>132</v>
      </c>
      <c r="T54" s="235" t="s">
        <v>133</v>
      </c>
      <c r="U54" s="235">
        <v>0.05</v>
      </c>
      <c r="V54" s="235">
        <f>ROUND(E54*U54,2)</f>
        <v>0.2</v>
      </c>
      <c r="W54" s="235"/>
      <c r="X54" s="235" t="s">
        <v>134</v>
      </c>
      <c r="Y54" s="235" t="s">
        <v>135</v>
      </c>
      <c r="Z54" s="215"/>
      <c r="AA54" s="215"/>
      <c r="AB54" s="215"/>
      <c r="AC54" s="215"/>
      <c r="AD54" s="215"/>
      <c r="AE54" s="215"/>
      <c r="AF54" s="215"/>
      <c r="AG54" s="215" t="s">
        <v>136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5">
      <c r="A55" s="254">
        <v>21</v>
      </c>
      <c r="B55" s="255" t="s">
        <v>199</v>
      </c>
      <c r="C55" s="266" t="s">
        <v>200</v>
      </c>
      <c r="D55" s="256" t="s">
        <v>131</v>
      </c>
      <c r="E55" s="257">
        <v>1.8</v>
      </c>
      <c r="F55" s="258"/>
      <c r="G55" s="259">
        <f>ROUND(E55*F55,2)</f>
        <v>0</v>
      </c>
      <c r="H55" s="236"/>
      <c r="I55" s="235">
        <f>ROUND(E55*H55,2)</f>
        <v>0</v>
      </c>
      <c r="J55" s="236"/>
      <c r="K55" s="235">
        <f>ROUND(E55*J55,2)</f>
        <v>0</v>
      </c>
      <c r="L55" s="235">
        <v>15</v>
      </c>
      <c r="M55" s="235">
        <f>G55*(1+L55/100)</f>
        <v>0</v>
      </c>
      <c r="N55" s="234">
        <v>1.17E-3</v>
      </c>
      <c r="O55" s="234">
        <f>ROUND(E55*N55,2)</f>
        <v>0</v>
      </c>
      <c r="P55" s="234">
        <v>7.5999999999999998E-2</v>
      </c>
      <c r="Q55" s="234">
        <f>ROUND(E55*P55,2)</f>
        <v>0.14000000000000001</v>
      </c>
      <c r="R55" s="235"/>
      <c r="S55" s="235" t="s">
        <v>132</v>
      </c>
      <c r="T55" s="235" t="s">
        <v>133</v>
      </c>
      <c r="U55" s="235">
        <v>0.93899999999999995</v>
      </c>
      <c r="V55" s="235">
        <f>ROUND(E55*U55,2)</f>
        <v>1.69</v>
      </c>
      <c r="W55" s="235"/>
      <c r="X55" s="235" t="s">
        <v>134</v>
      </c>
      <c r="Y55" s="235" t="s">
        <v>135</v>
      </c>
      <c r="Z55" s="215"/>
      <c r="AA55" s="215"/>
      <c r="AB55" s="215"/>
      <c r="AC55" s="215"/>
      <c r="AD55" s="215"/>
      <c r="AE55" s="215"/>
      <c r="AF55" s="215"/>
      <c r="AG55" s="215" t="s">
        <v>136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5">
      <c r="A56" s="248">
        <v>22</v>
      </c>
      <c r="B56" s="249" t="s">
        <v>201</v>
      </c>
      <c r="C56" s="264" t="s">
        <v>202</v>
      </c>
      <c r="D56" s="250" t="s">
        <v>131</v>
      </c>
      <c r="E56" s="251">
        <v>27.215</v>
      </c>
      <c r="F56" s="252"/>
      <c r="G56" s="253">
        <f>ROUND(E56*F56,2)</f>
        <v>0</v>
      </c>
      <c r="H56" s="236"/>
      <c r="I56" s="235">
        <f>ROUND(E56*H56,2)</f>
        <v>0</v>
      </c>
      <c r="J56" s="236"/>
      <c r="K56" s="235">
        <f>ROUND(E56*J56,2)</f>
        <v>0</v>
      </c>
      <c r="L56" s="235">
        <v>15</v>
      </c>
      <c r="M56" s="235">
        <f>G56*(1+L56/100)</f>
        <v>0</v>
      </c>
      <c r="N56" s="234">
        <v>0</v>
      </c>
      <c r="O56" s="234">
        <f>ROUND(E56*N56,2)</f>
        <v>0</v>
      </c>
      <c r="P56" s="234">
        <v>6.8000000000000005E-2</v>
      </c>
      <c r="Q56" s="234">
        <f>ROUND(E56*P56,2)</f>
        <v>1.85</v>
      </c>
      <c r="R56" s="235"/>
      <c r="S56" s="235" t="s">
        <v>132</v>
      </c>
      <c r="T56" s="235" t="s">
        <v>133</v>
      </c>
      <c r="U56" s="235">
        <v>0.3</v>
      </c>
      <c r="V56" s="235">
        <f>ROUND(E56*U56,2)</f>
        <v>8.16</v>
      </c>
      <c r="W56" s="235"/>
      <c r="X56" s="235" t="s">
        <v>134</v>
      </c>
      <c r="Y56" s="235" t="s">
        <v>135</v>
      </c>
      <c r="Z56" s="215"/>
      <c r="AA56" s="215"/>
      <c r="AB56" s="215"/>
      <c r="AC56" s="215"/>
      <c r="AD56" s="215"/>
      <c r="AE56" s="215"/>
      <c r="AF56" s="215"/>
      <c r="AG56" s="215" t="s">
        <v>136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2" x14ac:dyDescent="0.25">
      <c r="A57" s="232"/>
      <c r="B57" s="233"/>
      <c r="C57" s="265" t="s">
        <v>203</v>
      </c>
      <c r="D57" s="237"/>
      <c r="E57" s="238">
        <v>20.39</v>
      </c>
      <c r="F57" s="235"/>
      <c r="G57" s="235"/>
      <c r="H57" s="235"/>
      <c r="I57" s="235"/>
      <c r="J57" s="235"/>
      <c r="K57" s="235"/>
      <c r="L57" s="235"/>
      <c r="M57" s="235"/>
      <c r="N57" s="234"/>
      <c r="O57" s="234"/>
      <c r="P57" s="234"/>
      <c r="Q57" s="234"/>
      <c r="R57" s="235"/>
      <c r="S57" s="235"/>
      <c r="T57" s="235"/>
      <c r="U57" s="235"/>
      <c r="V57" s="235"/>
      <c r="W57" s="235"/>
      <c r="X57" s="235"/>
      <c r="Y57" s="235"/>
      <c r="Z57" s="215"/>
      <c r="AA57" s="215"/>
      <c r="AB57" s="215"/>
      <c r="AC57" s="215"/>
      <c r="AD57" s="215"/>
      <c r="AE57" s="215"/>
      <c r="AF57" s="215"/>
      <c r="AG57" s="215" t="s">
        <v>138</v>
      </c>
      <c r="AH57" s="215">
        <v>0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3" x14ac:dyDescent="0.25">
      <c r="A58" s="232"/>
      <c r="B58" s="233"/>
      <c r="C58" s="265" t="s">
        <v>204</v>
      </c>
      <c r="D58" s="237"/>
      <c r="E58" s="238">
        <v>6.8250000000000002</v>
      </c>
      <c r="F58" s="235"/>
      <c r="G58" s="235"/>
      <c r="H58" s="235"/>
      <c r="I58" s="235"/>
      <c r="J58" s="235"/>
      <c r="K58" s="235"/>
      <c r="L58" s="235"/>
      <c r="M58" s="235"/>
      <c r="N58" s="234"/>
      <c r="O58" s="234"/>
      <c r="P58" s="234"/>
      <c r="Q58" s="234"/>
      <c r="R58" s="235"/>
      <c r="S58" s="235"/>
      <c r="T58" s="235"/>
      <c r="U58" s="235"/>
      <c r="V58" s="235"/>
      <c r="W58" s="235"/>
      <c r="X58" s="235"/>
      <c r="Y58" s="235"/>
      <c r="Z58" s="215"/>
      <c r="AA58" s="215"/>
      <c r="AB58" s="215"/>
      <c r="AC58" s="215"/>
      <c r="AD58" s="215"/>
      <c r="AE58" s="215"/>
      <c r="AF58" s="215"/>
      <c r="AG58" s="215" t="s">
        <v>138</v>
      </c>
      <c r="AH58" s="215">
        <v>0</v>
      </c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5">
      <c r="A59" s="254">
        <v>23</v>
      </c>
      <c r="B59" s="255" t="s">
        <v>205</v>
      </c>
      <c r="C59" s="266" t="s">
        <v>206</v>
      </c>
      <c r="D59" s="256" t="s">
        <v>207</v>
      </c>
      <c r="E59" s="257">
        <v>1</v>
      </c>
      <c r="F59" s="258"/>
      <c r="G59" s="259">
        <f>ROUND(E59*F59,2)</f>
        <v>0</v>
      </c>
      <c r="H59" s="236"/>
      <c r="I59" s="235">
        <f>ROUND(E59*H59,2)</f>
        <v>0</v>
      </c>
      <c r="J59" s="236"/>
      <c r="K59" s="235">
        <f>ROUND(E59*J59,2)</f>
        <v>0</v>
      </c>
      <c r="L59" s="235">
        <v>15</v>
      </c>
      <c r="M59" s="235">
        <f>G59*(1+L59/100)</f>
        <v>0</v>
      </c>
      <c r="N59" s="234">
        <v>0</v>
      </c>
      <c r="O59" s="234">
        <f>ROUND(E59*N59,2)</f>
        <v>0</v>
      </c>
      <c r="P59" s="234">
        <v>0.05</v>
      </c>
      <c r="Q59" s="234">
        <f>ROUND(E59*P59,2)</f>
        <v>0.05</v>
      </c>
      <c r="R59" s="235"/>
      <c r="S59" s="235" t="s">
        <v>208</v>
      </c>
      <c r="T59" s="235" t="s">
        <v>159</v>
      </c>
      <c r="U59" s="235">
        <v>0</v>
      </c>
      <c r="V59" s="235">
        <f>ROUND(E59*U59,2)</f>
        <v>0</v>
      </c>
      <c r="W59" s="235"/>
      <c r="X59" s="235" t="s">
        <v>134</v>
      </c>
      <c r="Y59" s="235" t="s">
        <v>135</v>
      </c>
      <c r="Z59" s="215"/>
      <c r="AA59" s="215"/>
      <c r="AB59" s="215"/>
      <c r="AC59" s="215"/>
      <c r="AD59" s="215"/>
      <c r="AE59" s="215"/>
      <c r="AF59" s="215"/>
      <c r="AG59" s="215" t="s">
        <v>136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5">
      <c r="A60" s="254">
        <v>24</v>
      </c>
      <c r="B60" s="255" t="s">
        <v>209</v>
      </c>
      <c r="C60" s="266" t="s">
        <v>210</v>
      </c>
      <c r="D60" s="256" t="s">
        <v>207</v>
      </c>
      <c r="E60" s="257">
        <v>1</v>
      </c>
      <c r="F60" s="258"/>
      <c r="G60" s="259">
        <f>ROUND(E60*F60,2)</f>
        <v>0</v>
      </c>
      <c r="H60" s="236"/>
      <c r="I60" s="235">
        <f>ROUND(E60*H60,2)</f>
        <v>0</v>
      </c>
      <c r="J60" s="236"/>
      <c r="K60" s="235">
        <f>ROUND(E60*J60,2)</f>
        <v>0</v>
      </c>
      <c r="L60" s="235">
        <v>15</v>
      </c>
      <c r="M60" s="235">
        <f>G60*(1+L60/100)</f>
        <v>0</v>
      </c>
      <c r="N60" s="234">
        <v>0</v>
      </c>
      <c r="O60" s="234">
        <f>ROUND(E60*N60,2)</f>
        <v>0</v>
      </c>
      <c r="P60" s="234">
        <v>0</v>
      </c>
      <c r="Q60" s="234">
        <f>ROUND(E60*P60,2)</f>
        <v>0</v>
      </c>
      <c r="R60" s="235"/>
      <c r="S60" s="235" t="s">
        <v>208</v>
      </c>
      <c r="T60" s="235" t="s">
        <v>159</v>
      </c>
      <c r="U60" s="235">
        <v>0</v>
      </c>
      <c r="V60" s="235">
        <f>ROUND(E60*U60,2)</f>
        <v>0</v>
      </c>
      <c r="W60" s="235"/>
      <c r="X60" s="235" t="s">
        <v>134</v>
      </c>
      <c r="Y60" s="235" t="s">
        <v>135</v>
      </c>
      <c r="Z60" s="215"/>
      <c r="AA60" s="215"/>
      <c r="AB60" s="215"/>
      <c r="AC60" s="215"/>
      <c r="AD60" s="215"/>
      <c r="AE60" s="215"/>
      <c r="AF60" s="215"/>
      <c r="AG60" s="215" t="s">
        <v>136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x14ac:dyDescent="0.25">
      <c r="A61" s="241" t="s">
        <v>127</v>
      </c>
      <c r="B61" s="242" t="s">
        <v>72</v>
      </c>
      <c r="C61" s="263" t="s">
        <v>73</v>
      </c>
      <c r="D61" s="243"/>
      <c r="E61" s="244"/>
      <c r="F61" s="245"/>
      <c r="G61" s="246">
        <f>SUMIF(AG62:AG62,"&lt;&gt;NOR",G62:G62)</f>
        <v>0</v>
      </c>
      <c r="H61" s="240"/>
      <c r="I61" s="240">
        <f>SUM(I62:I62)</f>
        <v>0</v>
      </c>
      <c r="J61" s="240"/>
      <c r="K61" s="240">
        <f>SUM(K62:K62)</f>
        <v>0</v>
      </c>
      <c r="L61" s="240"/>
      <c r="M61" s="240">
        <f>SUM(M62:M62)</f>
        <v>0</v>
      </c>
      <c r="N61" s="239"/>
      <c r="O61" s="239">
        <f>SUM(O62:O62)</f>
        <v>0</v>
      </c>
      <c r="P61" s="239"/>
      <c r="Q61" s="239">
        <f>SUM(Q62:Q62)</f>
        <v>0</v>
      </c>
      <c r="R61" s="240"/>
      <c r="S61" s="240"/>
      <c r="T61" s="240"/>
      <c r="U61" s="240"/>
      <c r="V61" s="240">
        <f>SUM(V62:V62)</f>
        <v>9.1</v>
      </c>
      <c r="W61" s="240"/>
      <c r="X61" s="240"/>
      <c r="Y61" s="240"/>
      <c r="AG61" t="s">
        <v>128</v>
      </c>
    </row>
    <row r="62" spans="1:60" outlineLevel="1" x14ac:dyDescent="0.25">
      <c r="A62" s="254">
        <v>25</v>
      </c>
      <c r="B62" s="255" t="s">
        <v>211</v>
      </c>
      <c r="C62" s="266" t="s">
        <v>212</v>
      </c>
      <c r="D62" s="256" t="s">
        <v>213</v>
      </c>
      <c r="E62" s="257">
        <v>3.53071</v>
      </c>
      <c r="F62" s="258"/>
      <c r="G62" s="259">
        <f>ROUND(E62*F62,2)</f>
        <v>0</v>
      </c>
      <c r="H62" s="236"/>
      <c r="I62" s="235">
        <f>ROUND(E62*H62,2)</f>
        <v>0</v>
      </c>
      <c r="J62" s="236"/>
      <c r="K62" s="235">
        <f>ROUND(E62*J62,2)</f>
        <v>0</v>
      </c>
      <c r="L62" s="235">
        <v>15</v>
      </c>
      <c r="M62" s="235">
        <f>G62*(1+L62/100)</f>
        <v>0</v>
      </c>
      <c r="N62" s="234">
        <v>0</v>
      </c>
      <c r="O62" s="234">
        <f>ROUND(E62*N62,2)</f>
        <v>0</v>
      </c>
      <c r="P62" s="234">
        <v>0</v>
      </c>
      <c r="Q62" s="234">
        <f>ROUND(E62*P62,2)</f>
        <v>0</v>
      </c>
      <c r="R62" s="235"/>
      <c r="S62" s="235" t="s">
        <v>132</v>
      </c>
      <c r="T62" s="235" t="s">
        <v>133</v>
      </c>
      <c r="U62" s="235">
        <v>2.577</v>
      </c>
      <c r="V62" s="235">
        <f>ROUND(E62*U62,2)</f>
        <v>9.1</v>
      </c>
      <c r="W62" s="235"/>
      <c r="X62" s="235" t="s">
        <v>214</v>
      </c>
      <c r="Y62" s="235" t="s">
        <v>135</v>
      </c>
      <c r="Z62" s="215"/>
      <c r="AA62" s="215"/>
      <c r="AB62" s="215"/>
      <c r="AC62" s="215"/>
      <c r="AD62" s="215"/>
      <c r="AE62" s="215"/>
      <c r="AF62" s="215"/>
      <c r="AG62" s="215" t="s">
        <v>215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x14ac:dyDescent="0.25">
      <c r="A63" s="241" t="s">
        <v>127</v>
      </c>
      <c r="B63" s="242" t="s">
        <v>74</v>
      </c>
      <c r="C63" s="263" t="s">
        <v>75</v>
      </c>
      <c r="D63" s="243"/>
      <c r="E63" s="244"/>
      <c r="F63" s="245"/>
      <c r="G63" s="246">
        <f>SUMIF(AG64:AG65,"&lt;&gt;NOR",G64:G65)</f>
        <v>0</v>
      </c>
      <c r="H63" s="240"/>
      <c r="I63" s="240">
        <f>SUM(I64:I65)</f>
        <v>0</v>
      </c>
      <c r="J63" s="240"/>
      <c r="K63" s="240">
        <f>SUM(K64:K65)</f>
        <v>0</v>
      </c>
      <c r="L63" s="240"/>
      <c r="M63" s="240">
        <f>SUM(M64:M65)</f>
        <v>0</v>
      </c>
      <c r="N63" s="239"/>
      <c r="O63" s="239">
        <f>SUM(O64:O65)</f>
        <v>0.04</v>
      </c>
      <c r="P63" s="239"/>
      <c r="Q63" s="239">
        <f>SUM(Q64:Q65)</f>
        <v>0</v>
      </c>
      <c r="R63" s="240"/>
      <c r="S63" s="240"/>
      <c r="T63" s="240"/>
      <c r="U63" s="240"/>
      <c r="V63" s="240">
        <f>SUM(V64:V65)</f>
        <v>4</v>
      </c>
      <c r="W63" s="240"/>
      <c r="X63" s="240"/>
      <c r="Y63" s="240"/>
      <c r="AG63" t="s">
        <v>128</v>
      </c>
    </row>
    <row r="64" spans="1:60" ht="20.399999999999999" outlineLevel="1" x14ac:dyDescent="0.25">
      <c r="A64" s="248">
        <v>26</v>
      </c>
      <c r="B64" s="249" t="s">
        <v>216</v>
      </c>
      <c r="C64" s="264" t="s">
        <v>217</v>
      </c>
      <c r="D64" s="250" t="s">
        <v>131</v>
      </c>
      <c r="E64" s="251">
        <v>10.4</v>
      </c>
      <c r="F64" s="252"/>
      <c r="G64" s="253">
        <f>ROUND(E64*F64,2)</f>
        <v>0</v>
      </c>
      <c r="H64" s="236"/>
      <c r="I64" s="235">
        <f>ROUND(E64*H64,2)</f>
        <v>0</v>
      </c>
      <c r="J64" s="236"/>
      <c r="K64" s="235">
        <f>ROUND(E64*J64,2)</f>
        <v>0</v>
      </c>
      <c r="L64" s="235">
        <v>15</v>
      </c>
      <c r="M64" s="235">
        <f>G64*(1+L64/100)</f>
        <v>0</v>
      </c>
      <c r="N64" s="234">
        <v>3.3999999999999998E-3</v>
      </c>
      <c r="O64" s="234">
        <f>ROUND(E64*N64,2)</f>
        <v>0.04</v>
      </c>
      <c r="P64" s="234">
        <v>0</v>
      </c>
      <c r="Q64" s="234">
        <f>ROUND(E64*P64,2)</f>
        <v>0</v>
      </c>
      <c r="R64" s="235"/>
      <c r="S64" s="235" t="s">
        <v>132</v>
      </c>
      <c r="T64" s="235" t="s">
        <v>133</v>
      </c>
      <c r="U64" s="235">
        <v>0.38500000000000001</v>
      </c>
      <c r="V64" s="235">
        <f>ROUND(E64*U64,2)</f>
        <v>4</v>
      </c>
      <c r="W64" s="235"/>
      <c r="X64" s="235" t="s">
        <v>134</v>
      </c>
      <c r="Y64" s="235" t="s">
        <v>135</v>
      </c>
      <c r="Z64" s="215"/>
      <c r="AA64" s="215"/>
      <c r="AB64" s="215"/>
      <c r="AC64" s="215"/>
      <c r="AD64" s="215"/>
      <c r="AE64" s="215"/>
      <c r="AF64" s="215"/>
      <c r="AG64" s="215" t="s">
        <v>136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2" x14ac:dyDescent="0.25">
      <c r="A65" s="232"/>
      <c r="B65" s="233"/>
      <c r="C65" s="265" t="s">
        <v>218</v>
      </c>
      <c r="D65" s="237"/>
      <c r="E65" s="238">
        <v>10.4</v>
      </c>
      <c r="F65" s="235"/>
      <c r="G65" s="235"/>
      <c r="H65" s="235"/>
      <c r="I65" s="235"/>
      <c r="J65" s="235"/>
      <c r="K65" s="235"/>
      <c r="L65" s="235"/>
      <c r="M65" s="235"/>
      <c r="N65" s="234"/>
      <c r="O65" s="234"/>
      <c r="P65" s="234"/>
      <c r="Q65" s="234"/>
      <c r="R65" s="235"/>
      <c r="S65" s="235"/>
      <c r="T65" s="235"/>
      <c r="U65" s="235"/>
      <c r="V65" s="235"/>
      <c r="W65" s="235"/>
      <c r="X65" s="235"/>
      <c r="Y65" s="235"/>
      <c r="Z65" s="215"/>
      <c r="AA65" s="215"/>
      <c r="AB65" s="215"/>
      <c r="AC65" s="215"/>
      <c r="AD65" s="215"/>
      <c r="AE65" s="215"/>
      <c r="AF65" s="215"/>
      <c r="AG65" s="215" t="s">
        <v>138</v>
      </c>
      <c r="AH65" s="215">
        <v>0</v>
      </c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x14ac:dyDescent="0.25">
      <c r="A66" s="241" t="s">
        <v>127</v>
      </c>
      <c r="B66" s="242" t="s">
        <v>76</v>
      </c>
      <c r="C66" s="263" t="s">
        <v>77</v>
      </c>
      <c r="D66" s="243"/>
      <c r="E66" s="244"/>
      <c r="F66" s="245"/>
      <c r="G66" s="246">
        <f>SUMIF(AG67:AG72,"&lt;&gt;NOR",G67:G72)</f>
        <v>0</v>
      </c>
      <c r="H66" s="240"/>
      <c r="I66" s="240">
        <f>SUM(I67:I72)</f>
        <v>0</v>
      </c>
      <c r="J66" s="240"/>
      <c r="K66" s="240">
        <f>SUM(K67:K72)</f>
        <v>0</v>
      </c>
      <c r="L66" s="240"/>
      <c r="M66" s="240">
        <f>SUM(M67:M72)</f>
        <v>0</v>
      </c>
      <c r="N66" s="239"/>
      <c r="O66" s="239">
        <f>SUM(O67:O72)</f>
        <v>0.03</v>
      </c>
      <c r="P66" s="239"/>
      <c r="Q66" s="239">
        <f>SUM(Q67:Q72)</f>
        <v>0</v>
      </c>
      <c r="R66" s="240"/>
      <c r="S66" s="240"/>
      <c r="T66" s="240"/>
      <c r="U66" s="240"/>
      <c r="V66" s="240">
        <f>SUM(V67:V72)</f>
        <v>4.97</v>
      </c>
      <c r="W66" s="240"/>
      <c r="X66" s="240"/>
      <c r="Y66" s="240"/>
      <c r="AG66" t="s">
        <v>128</v>
      </c>
    </row>
    <row r="67" spans="1:60" outlineLevel="1" x14ac:dyDescent="0.25">
      <c r="A67" s="254">
        <v>27</v>
      </c>
      <c r="B67" s="255" t="s">
        <v>219</v>
      </c>
      <c r="C67" s="266" t="s">
        <v>220</v>
      </c>
      <c r="D67" s="256" t="s">
        <v>175</v>
      </c>
      <c r="E67" s="257">
        <v>1</v>
      </c>
      <c r="F67" s="258"/>
      <c r="G67" s="259">
        <f>ROUND(E67*F67,2)</f>
        <v>0</v>
      </c>
      <c r="H67" s="236"/>
      <c r="I67" s="235">
        <f>ROUND(E67*H67,2)</f>
        <v>0</v>
      </c>
      <c r="J67" s="236"/>
      <c r="K67" s="235">
        <f>ROUND(E67*J67,2)</f>
        <v>0</v>
      </c>
      <c r="L67" s="235">
        <v>15</v>
      </c>
      <c r="M67" s="235">
        <f>G67*(1+L67/100)</f>
        <v>0</v>
      </c>
      <c r="N67" s="234">
        <v>1.018E-2</v>
      </c>
      <c r="O67" s="234">
        <f>ROUND(E67*N67,2)</f>
        <v>0.01</v>
      </c>
      <c r="P67" s="234">
        <v>0</v>
      </c>
      <c r="Q67" s="234">
        <f>ROUND(E67*P67,2)</f>
        <v>0</v>
      </c>
      <c r="R67" s="235"/>
      <c r="S67" s="235" t="s">
        <v>132</v>
      </c>
      <c r="T67" s="235" t="s">
        <v>159</v>
      </c>
      <c r="U67" s="235">
        <v>1.29</v>
      </c>
      <c r="V67" s="235">
        <f>ROUND(E67*U67,2)</f>
        <v>1.29</v>
      </c>
      <c r="W67" s="235"/>
      <c r="X67" s="235" t="s">
        <v>134</v>
      </c>
      <c r="Y67" s="235" t="s">
        <v>135</v>
      </c>
      <c r="Z67" s="215"/>
      <c r="AA67" s="215"/>
      <c r="AB67" s="215"/>
      <c r="AC67" s="215"/>
      <c r="AD67" s="215"/>
      <c r="AE67" s="215"/>
      <c r="AF67" s="215"/>
      <c r="AG67" s="215" t="s">
        <v>136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5">
      <c r="A68" s="254">
        <v>28</v>
      </c>
      <c r="B68" s="255" t="s">
        <v>221</v>
      </c>
      <c r="C68" s="266" t="s">
        <v>222</v>
      </c>
      <c r="D68" s="256" t="s">
        <v>223</v>
      </c>
      <c r="E68" s="257">
        <v>1</v>
      </c>
      <c r="F68" s="258"/>
      <c r="G68" s="259">
        <f>ROUND(E68*F68,2)</f>
        <v>0</v>
      </c>
      <c r="H68" s="236"/>
      <c r="I68" s="235">
        <f>ROUND(E68*H68,2)</f>
        <v>0</v>
      </c>
      <c r="J68" s="236"/>
      <c r="K68" s="235">
        <f>ROUND(E68*J68,2)</f>
        <v>0</v>
      </c>
      <c r="L68" s="235">
        <v>15</v>
      </c>
      <c r="M68" s="235">
        <f>G68*(1+L68/100)</f>
        <v>0</v>
      </c>
      <c r="N68" s="234">
        <v>1.421E-2</v>
      </c>
      <c r="O68" s="234">
        <f>ROUND(E68*N68,2)</f>
        <v>0.01</v>
      </c>
      <c r="P68" s="234">
        <v>0</v>
      </c>
      <c r="Q68" s="234">
        <f>ROUND(E68*P68,2)</f>
        <v>0</v>
      </c>
      <c r="R68" s="235"/>
      <c r="S68" s="235" t="s">
        <v>132</v>
      </c>
      <c r="T68" s="235" t="s">
        <v>159</v>
      </c>
      <c r="U68" s="235">
        <v>1.1890000000000001</v>
      </c>
      <c r="V68" s="235">
        <f>ROUND(E68*U68,2)</f>
        <v>1.19</v>
      </c>
      <c r="W68" s="235"/>
      <c r="X68" s="235" t="s">
        <v>134</v>
      </c>
      <c r="Y68" s="235" t="s">
        <v>135</v>
      </c>
      <c r="Z68" s="215"/>
      <c r="AA68" s="215"/>
      <c r="AB68" s="215"/>
      <c r="AC68" s="215"/>
      <c r="AD68" s="215"/>
      <c r="AE68" s="215"/>
      <c r="AF68" s="215"/>
      <c r="AG68" s="215" t="s">
        <v>136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5">
      <c r="A69" s="254">
        <v>29</v>
      </c>
      <c r="B69" s="255" t="s">
        <v>224</v>
      </c>
      <c r="C69" s="266" t="s">
        <v>225</v>
      </c>
      <c r="D69" s="256" t="s">
        <v>175</v>
      </c>
      <c r="E69" s="257">
        <v>1</v>
      </c>
      <c r="F69" s="258"/>
      <c r="G69" s="259">
        <f>ROUND(E69*F69,2)</f>
        <v>0</v>
      </c>
      <c r="H69" s="236"/>
      <c r="I69" s="235">
        <f>ROUND(E69*H69,2)</f>
        <v>0</v>
      </c>
      <c r="J69" s="236"/>
      <c r="K69" s="235">
        <f>ROUND(E69*J69,2)</f>
        <v>0</v>
      </c>
      <c r="L69" s="235">
        <v>15</v>
      </c>
      <c r="M69" s="235">
        <f>G69*(1+L69/100)</f>
        <v>0</v>
      </c>
      <c r="N69" s="234">
        <v>1.5200000000000001E-3</v>
      </c>
      <c r="O69" s="234">
        <f>ROUND(E69*N69,2)</f>
        <v>0</v>
      </c>
      <c r="P69" s="234">
        <v>0</v>
      </c>
      <c r="Q69" s="234">
        <f>ROUND(E69*P69,2)</f>
        <v>0</v>
      </c>
      <c r="R69" s="235"/>
      <c r="S69" s="235" t="s">
        <v>132</v>
      </c>
      <c r="T69" s="235" t="s">
        <v>133</v>
      </c>
      <c r="U69" s="235">
        <v>0.58699999999999997</v>
      </c>
      <c r="V69" s="235">
        <f>ROUND(E69*U69,2)</f>
        <v>0.59</v>
      </c>
      <c r="W69" s="235"/>
      <c r="X69" s="235" t="s">
        <v>134</v>
      </c>
      <c r="Y69" s="235" t="s">
        <v>135</v>
      </c>
      <c r="Z69" s="215"/>
      <c r="AA69" s="215"/>
      <c r="AB69" s="215"/>
      <c r="AC69" s="215"/>
      <c r="AD69" s="215"/>
      <c r="AE69" s="215"/>
      <c r="AF69" s="215"/>
      <c r="AG69" s="215" t="s">
        <v>136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5">
      <c r="A70" s="254">
        <v>30</v>
      </c>
      <c r="B70" s="255" t="s">
        <v>226</v>
      </c>
      <c r="C70" s="266" t="s">
        <v>227</v>
      </c>
      <c r="D70" s="256" t="s">
        <v>223</v>
      </c>
      <c r="E70" s="257">
        <v>1</v>
      </c>
      <c r="F70" s="258"/>
      <c r="G70" s="259">
        <f>ROUND(E70*F70,2)</f>
        <v>0</v>
      </c>
      <c r="H70" s="236"/>
      <c r="I70" s="235">
        <f>ROUND(E70*H70,2)</f>
        <v>0</v>
      </c>
      <c r="J70" s="236"/>
      <c r="K70" s="235">
        <f>ROUND(E70*J70,2)</f>
        <v>0</v>
      </c>
      <c r="L70" s="235">
        <v>15</v>
      </c>
      <c r="M70" s="235">
        <f>G70*(1+L70/100)</f>
        <v>0</v>
      </c>
      <c r="N70" s="234">
        <v>1.2970000000000001E-2</v>
      </c>
      <c r="O70" s="234">
        <f>ROUND(E70*N70,2)</f>
        <v>0.01</v>
      </c>
      <c r="P70" s="234">
        <v>0</v>
      </c>
      <c r="Q70" s="234">
        <f>ROUND(E70*P70,2)</f>
        <v>0</v>
      </c>
      <c r="R70" s="235"/>
      <c r="S70" s="235" t="s">
        <v>132</v>
      </c>
      <c r="T70" s="235" t="s">
        <v>159</v>
      </c>
      <c r="U70" s="235">
        <v>1.9</v>
      </c>
      <c r="V70" s="235">
        <f>ROUND(E70*U70,2)</f>
        <v>1.9</v>
      </c>
      <c r="W70" s="235"/>
      <c r="X70" s="235" t="s">
        <v>134</v>
      </c>
      <c r="Y70" s="235" t="s">
        <v>135</v>
      </c>
      <c r="Z70" s="215"/>
      <c r="AA70" s="215"/>
      <c r="AB70" s="215"/>
      <c r="AC70" s="215"/>
      <c r="AD70" s="215"/>
      <c r="AE70" s="215"/>
      <c r="AF70" s="215"/>
      <c r="AG70" s="215" t="s">
        <v>136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5">
      <c r="A71" s="254">
        <v>31</v>
      </c>
      <c r="B71" s="255" t="s">
        <v>228</v>
      </c>
      <c r="C71" s="266" t="s">
        <v>229</v>
      </c>
      <c r="D71" s="256" t="s">
        <v>223</v>
      </c>
      <c r="E71" s="257">
        <v>1</v>
      </c>
      <c r="F71" s="258"/>
      <c r="G71" s="259">
        <f>ROUND(E71*F71,2)</f>
        <v>0</v>
      </c>
      <c r="H71" s="236"/>
      <c r="I71" s="235">
        <f>ROUND(E71*H71,2)</f>
        <v>0</v>
      </c>
      <c r="J71" s="236"/>
      <c r="K71" s="235">
        <f>ROUND(E71*J71,2)</f>
        <v>0</v>
      </c>
      <c r="L71" s="235">
        <v>15</v>
      </c>
      <c r="M71" s="235">
        <f>G71*(1+L71/100)</f>
        <v>0</v>
      </c>
      <c r="N71" s="234">
        <v>0</v>
      </c>
      <c r="O71" s="234">
        <f>ROUND(E71*N71,2)</f>
        <v>0</v>
      </c>
      <c r="P71" s="234">
        <v>0</v>
      </c>
      <c r="Q71" s="234">
        <f>ROUND(E71*P71,2)</f>
        <v>0</v>
      </c>
      <c r="R71" s="235"/>
      <c r="S71" s="235" t="s">
        <v>208</v>
      </c>
      <c r="T71" s="235" t="s">
        <v>159</v>
      </c>
      <c r="U71" s="235">
        <v>0</v>
      </c>
      <c r="V71" s="235">
        <f>ROUND(E71*U71,2)</f>
        <v>0</v>
      </c>
      <c r="W71" s="235"/>
      <c r="X71" s="235" t="s">
        <v>134</v>
      </c>
      <c r="Y71" s="235" t="s">
        <v>135</v>
      </c>
      <c r="Z71" s="215"/>
      <c r="AA71" s="215"/>
      <c r="AB71" s="215"/>
      <c r="AC71" s="215"/>
      <c r="AD71" s="215"/>
      <c r="AE71" s="215"/>
      <c r="AF71" s="215"/>
      <c r="AG71" s="215" t="s">
        <v>136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ht="30.6" outlineLevel="1" x14ac:dyDescent="0.25">
      <c r="A72" s="254">
        <v>32</v>
      </c>
      <c r="B72" s="255" t="s">
        <v>230</v>
      </c>
      <c r="C72" s="266" t="s">
        <v>231</v>
      </c>
      <c r="D72" s="256" t="s">
        <v>207</v>
      </c>
      <c r="E72" s="257">
        <v>1</v>
      </c>
      <c r="F72" s="258"/>
      <c r="G72" s="259">
        <f>ROUND(E72*F72,2)</f>
        <v>0</v>
      </c>
      <c r="H72" s="236"/>
      <c r="I72" s="235">
        <f>ROUND(E72*H72,2)</f>
        <v>0</v>
      </c>
      <c r="J72" s="236"/>
      <c r="K72" s="235">
        <f>ROUND(E72*J72,2)</f>
        <v>0</v>
      </c>
      <c r="L72" s="235">
        <v>15</v>
      </c>
      <c r="M72" s="235">
        <f>G72*(1+L72/100)</f>
        <v>0</v>
      </c>
      <c r="N72" s="234">
        <v>0</v>
      </c>
      <c r="O72" s="234">
        <f>ROUND(E72*N72,2)</f>
        <v>0</v>
      </c>
      <c r="P72" s="234">
        <v>0</v>
      </c>
      <c r="Q72" s="234">
        <f>ROUND(E72*P72,2)</f>
        <v>0</v>
      </c>
      <c r="R72" s="235"/>
      <c r="S72" s="235" t="s">
        <v>208</v>
      </c>
      <c r="T72" s="235" t="s">
        <v>159</v>
      </c>
      <c r="U72" s="235">
        <v>0</v>
      </c>
      <c r="V72" s="235">
        <f>ROUND(E72*U72,2)</f>
        <v>0</v>
      </c>
      <c r="W72" s="235"/>
      <c r="X72" s="235" t="s">
        <v>134</v>
      </c>
      <c r="Y72" s="235" t="s">
        <v>135</v>
      </c>
      <c r="Z72" s="215"/>
      <c r="AA72" s="215"/>
      <c r="AB72" s="215"/>
      <c r="AC72" s="215"/>
      <c r="AD72" s="215"/>
      <c r="AE72" s="215"/>
      <c r="AF72" s="215"/>
      <c r="AG72" s="215" t="s">
        <v>136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x14ac:dyDescent="0.25">
      <c r="A73" s="241" t="s">
        <v>127</v>
      </c>
      <c r="B73" s="242" t="s">
        <v>78</v>
      </c>
      <c r="C73" s="263" t="s">
        <v>79</v>
      </c>
      <c r="D73" s="243"/>
      <c r="E73" s="244"/>
      <c r="F73" s="245"/>
      <c r="G73" s="246">
        <f>SUMIF(AG74:AG74,"&lt;&gt;NOR",G74:G74)</f>
        <v>0</v>
      </c>
      <c r="H73" s="240"/>
      <c r="I73" s="240">
        <f>SUM(I74:I74)</f>
        <v>0</v>
      </c>
      <c r="J73" s="240"/>
      <c r="K73" s="240">
        <f>SUM(K74:K74)</f>
        <v>0</v>
      </c>
      <c r="L73" s="240"/>
      <c r="M73" s="240">
        <f>SUM(M74:M74)</f>
        <v>0</v>
      </c>
      <c r="N73" s="239"/>
      <c r="O73" s="239">
        <f>SUM(O74:O74)</f>
        <v>0</v>
      </c>
      <c r="P73" s="239"/>
      <c r="Q73" s="239">
        <f>SUM(Q74:Q74)</f>
        <v>0</v>
      </c>
      <c r="R73" s="240"/>
      <c r="S73" s="240"/>
      <c r="T73" s="240"/>
      <c r="U73" s="240"/>
      <c r="V73" s="240">
        <f>SUM(V74:V74)</f>
        <v>1.55</v>
      </c>
      <c r="W73" s="240"/>
      <c r="X73" s="240"/>
      <c r="Y73" s="240"/>
      <c r="AG73" t="s">
        <v>128</v>
      </c>
    </row>
    <row r="74" spans="1:60" outlineLevel="1" x14ac:dyDescent="0.25">
      <c r="A74" s="254">
        <v>33</v>
      </c>
      <c r="B74" s="255" t="s">
        <v>232</v>
      </c>
      <c r="C74" s="266" t="s">
        <v>233</v>
      </c>
      <c r="D74" s="256" t="s">
        <v>175</v>
      </c>
      <c r="E74" s="257">
        <v>1</v>
      </c>
      <c r="F74" s="258"/>
      <c r="G74" s="259">
        <f>ROUND(E74*F74,2)</f>
        <v>0</v>
      </c>
      <c r="H74" s="236"/>
      <c r="I74" s="235">
        <f>ROUND(E74*H74,2)</f>
        <v>0</v>
      </c>
      <c r="J74" s="236"/>
      <c r="K74" s="235">
        <f>ROUND(E74*J74,2)</f>
        <v>0</v>
      </c>
      <c r="L74" s="235">
        <v>15</v>
      </c>
      <c r="M74" s="235">
        <f>G74*(1+L74/100)</f>
        <v>0</v>
      </c>
      <c r="N74" s="234">
        <v>0</v>
      </c>
      <c r="O74" s="234">
        <f>ROUND(E74*N74,2)</f>
        <v>0</v>
      </c>
      <c r="P74" s="234">
        <v>0</v>
      </c>
      <c r="Q74" s="234">
        <f>ROUND(E74*P74,2)</f>
        <v>0</v>
      </c>
      <c r="R74" s="235"/>
      <c r="S74" s="235" t="s">
        <v>132</v>
      </c>
      <c r="T74" s="235" t="s">
        <v>159</v>
      </c>
      <c r="U74" s="235">
        <v>1.55</v>
      </c>
      <c r="V74" s="235">
        <f>ROUND(E74*U74,2)</f>
        <v>1.55</v>
      </c>
      <c r="W74" s="235"/>
      <c r="X74" s="235" t="s">
        <v>134</v>
      </c>
      <c r="Y74" s="235" t="s">
        <v>135</v>
      </c>
      <c r="Z74" s="215"/>
      <c r="AA74" s="215"/>
      <c r="AB74" s="215"/>
      <c r="AC74" s="215"/>
      <c r="AD74" s="215"/>
      <c r="AE74" s="215"/>
      <c r="AF74" s="215"/>
      <c r="AG74" s="215" t="s">
        <v>136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x14ac:dyDescent="0.25">
      <c r="A75" s="241" t="s">
        <v>127</v>
      </c>
      <c r="B75" s="242" t="s">
        <v>80</v>
      </c>
      <c r="C75" s="263" t="s">
        <v>81</v>
      </c>
      <c r="D75" s="243"/>
      <c r="E75" s="244"/>
      <c r="F75" s="245"/>
      <c r="G75" s="246">
        <f>SUMIF(AG76:AG79,"&lt;&gt;NOR",G76:G79)</f>
        <v>0</v>
      </c>
      <c r="H75" s="240"/>
      <c r="I75" s="240">
        <f>SUM(I76:I79)</f>
        <v>0</v>
      </c>
      <c r="J75" s="240"/>
      <c r="K75" s="240">
        <f>SUM(K76:K79)</f>
        <v>0</v>
      </c>
      <c r="L75" s="240"/>
      <c r="M75" s="240">
        <f>SUM(M76:M79)</f>
        <v>0</v>
      </c>
      <c r="N75" s="239"/>
      <c r="O75" s="239">
        <f>SUM(O76:O79)</f>
        <v>0</v>
      </c>
      <c r="P75" s="239"/>
      <c r="Q75" s="239">
        <f>SUM(Q76:Q79)</f>
        <v>0.17</v>
      </c>
      <c r="R75" s="240"/>
      <c r="S75" s="240"/>
      <c r="T75" s="240"/>
      <c r="U75" s="240"/>
      <c r="V75" s="240">
        <f>SUM(V76:V79)</f>
        <v>16.029999999999998</v>
      </c>
      <c r="W75" s="240"/>
      <c r="X75" s="240"/>
      <c r="Y75" s="240"/>
      <c r="AG75" t="s">
        <v>128</v>
      </c>
    </row>
    <row r="76" spans="1:60" ht="40.799999999999997" outlineLevel="1" x14ac:dyDescent="0.25">
      <c r="A76" s="254">
        <v>34</v>
      </c>
      <c r="B76" s="255" t="s">
        <v>234</v>
      </c>
      <c r="C76" s="266" t="s">
        <v>235</v>
      </c>
      <c r="D76" s="256" t="s">
        <v>175</v>
      </c>
      <c r="E76" s="257">
        <v>1</v>
      </c>
      <c r="F76" s="258"/>
      <c r="G76" s="259">
        <f>ROUND(E76*F76,2)</f>
        <v>0</v>
      </c>
      <c r="H76" s="236"/>
      <c r="I76" s="235">
        <f>ROUND(E76*H76,2)</f>
        <v>0</v>
      </c>
      <c r="J76" s="236"/>
      <c r="K76" s="235">
        <f>ROUND(E76*J76,2)</f>
        <v>0</v>
      </c>
      <c r="L76" s="235">
        <v>15</v>
      </c>
      <c r="M76" s="235">
        <f>G76*(1+L76/100)</f>
        <v>0</v>
      </c>
      <c r="N76" s="234">
        <v>0</v>
      </c>
      <c r="O76" s="234">
        <f>ROUND(E76*N76,2)</f>
        <v>0</v>
      </c>
      <c r="P76" s="234">
        <v>0</v>
      </c>
      <c r="Q76" s="234">
        <f>ROUND(E76*P76,2)</f>
        <v>0</v>
      </c>
      <c r="R76" s="235"/>
      <c r="S76" s="235" t="s">
        <v>132</v>
      </c>
      <c r="T76" s="235" t="s">
        <v>159</v>
      </c>
      <c r="U76" s="235">
        <v>10.728</v>
      </c>
      <c r="V76" s="235">
        <f>ROUND(E76*U76,2)</f>
        <v>10.73</v>
      </c>
      <c r="W76" s="235"/>
      <c r="X76" s="235" t="s">
        <v>134</v>
      </c>
      <c r="Y76" s="235" t="s">
        <v>135</v>
      </c>
      <c r="Z76" s="215"/>
      <c r="AA76" s="215"/>
      <c r="AB76" s="215"/>
      <c r="AC76" s="215"/>
      <c r="AD76" s="215"/>
      <c r="AE76" s="215"/>
      <c r="AF76" s="215"/>
      <c r="AG76" s="215" t="s">
        <v>136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5">
      <c r="A77" s="254">
        <v>35</v>
      </c>
      <c r="B77" s="255" t="s">
        <v>236</v>
      </c>
      <c r="C77" s="266" t="s">
        <v>237</v>
      </c>
      <c r="D77" s="256" t="s">
        <v>175</v>
      </c>
      <c r="E77" s="257">
        <v>1</v>
      </c>
      <c r="F77" s="258"/>
      <c r="G77" s="259">
        <f>ROUND(E77*F77,2)</f>
        <v>0</v>
      </c>
      <c r="H77" s="236"/>
      <c r="I77" s="235">
        <f>ROUND(E77*H77,2)</f>
        <v>0</v>
      </c>
      <c r="J77" s="236"/>
      <c r="K77" s="235">
        <f>ROUND(E77*J77,2)</f>
        <v>0</v>
      </c>
      <c r="L77" s="235">
        <v>15</v>
      </c>
      <c r="M77" s="235">
        <f>G77*(1+L77/100)</f>
        <v>0</v>
      </c>
      <c r="N77" s="234">
        <v>0</v>
      </c>
      <c r="O77" s="234">
        <f>ROUND(E77*N77,2)</f>
        <v>0</v>
      </c>
      <c r="P77" s="234">
        <v>0.17399999999999999</v>
      </c>
      <c r="Q77" s="234">
        <f>ROUND(E77*P77,2)</f>
        <v>0.17</v>
      </c>
      <c r="R77" s="235"/>
      <c r="S77" s="235" t="s">
        <v>132</v>
      </c>
      <c r="T77" s="235" t="s">
        <v>133</v>
      </c>
      <c r="U77" s="235">
        <v>0.95</v>
      </c>
      <c r="V77" s="235">
        <f>ROUND(E77*U77,2)</f>
        <v>0.95</v>
      </c>
      <c r="W77" s="235"/>
      <c r="X77" s="235" t="s">
        <v>134</v>
      </c>
      <c r="Y77" s="235" t="s">
        <v>135</v>
      </c>
      <c r="Z77" s="215"/>
      <c r="AA77" s="215"/>
      <c r="AB77" s="215"/>
      <c r="AC77" s="215"/>
      <c r="AD77" s="215"/>
      <c r="AE77" s="215"/>
      <c r="AF77" s="215"/>
      <c r="AG77" s="215" t="s">
        <v>136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5">
      <c r="A78" s="254">
        <v>36</v>
      </c>
      <c r="B78" s="255" t="s">
        <v>238</v>
      </c>
      <c r="C78" s="266" t="s">
        <v>239</v>
      </c>
      <c r="D78" s="256" t="s">
        <v>175</v>
      </c>
      <c r="E78" s="257">
        <v>1</v>
      </c>
      <c r="F78" s="258"/>
      <c r="G78" s="259">
        <f>ROUND(E78*F78,2)</f>
        <v>0</v>
      </c>
      <c r="H78" s="236"/>
      <c r="I78" s="235">
        <f>ROUND(E78*H78,2)</f>
        <v>0</v>
      </c>
      <c r="J78" s="236"/>
      <c r="K78" s="235">
        <f>ROUND(E78*J78,2)</f>
        <v>0</v>
      </c>
      <c r="L78" s="235">
        <v>15</v>
      </c>
      <c r="M78" s="235">
        <f>G78*(1+L78/100)</f>
        <v>0</v>
      </c>
      <c r="N78" s="234">
        <v>0</v>
      </c>
      <c r="O78" s="234">
        <f>ROUND(E78*N78,2)</f>
        <v>0</v>
      </c>
      <c r="P78" s="234">
        <v>0</v>
      </c>
      <c r="Q78" s="234">
        <f>ROUND(E78*P78,2)</f>
        <v>0</v>
      </c>
      <c r="R78" s="235"/>
      <c r="S78" s="235" t="s">
        <v>208</v>
      </c>
      <c r="T78" s="235" t="s">
        <v>159</v>
      </c>
      <c r="U78" s="235">
        <v>1.45</v>
      </c>
      <c r="V78" s="235">
        <f>ROUND(E78*U78,2)</f>
        <v>1.45</v>
      </c>
      <c r="W78" s="235"/>
      <c r="X78" s="235" t="s">
        <v>134</v>
      </c>
      <c r="Y78" s="235" t="s">
        <v>135</v>
      </c>
      <c r="Z78" s="215"/>
      <c r="AA78" s="215"/>
      <c r="AB78" s="215"/>
      <c r="AC78" s="215"/>
      <c r="AD78" s="215"/>
      <c r="AE78" s="215"/>
      <c r="AF78" s="215"/>
      <c r="AG78" s="215" t="s">
        <v>136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5">
      <c r="A79" s="254">
        <v>37</v>
      </c>
      <c r="B79" s="255" t="s">
        <v>240</v>
      </c>
      <c r="C79" s="266" t="s">
        <v>241</v>
      </c>
      <c r="D79" s="256" t="s">
        <v>175</v>
      </c>
      <c r="E79" s="257">
        <v>2</v>
      </c>
      <c r="F79" s="258"/>
      <c r="G79" s="259">
        <f>ROUND(E79*F79,2)</f>
        <v>0</v>
      </c>
      <c r="H79" s="236"/>
      <c r="I79" s="235">
        <f>ROUND(E79*H79,2)</f>
        <v>0</v>
      </c>
      <c r="J79" s="236"/>
      <c r="K79" s="235">
        <f>ROUND(E79*J79,2)</f>
        <v>0</v>
      </c>
      <c r="L79" s="235">
        <v>15</v>
      </c>
      <c r="M79" s="235">
        <f>G79*(1+L79/100)</f>
        <v>0</v>
      </c>
      <c r="N79" s="234">
        <v>0</v>
      </c>
      <c r="O79" s="234">
        <f>ROUND(E79*N79,2)</f>
        <v>0</v>
      </c>
      <c r="P79" s="234">
        <v>0</v>
      </c>
      <c r="Q79" s="234">
        <f>ROUND(E79*P79,2)</f>
        <v>0</v>
      </c>
      <c r="R79" s="235"/>
      <c r="S79" s="235" t="s">
        <v>208</v>
      </c>
      <c r="T79" s="235" t="s">
        <v>159</v>
      </c>
      <c r="U79" s="235">
        <v>1.45</v>
      </c>
      <c r="V79" s="235">
        <f>ROUND(E79*U79,2)</f>
        <v>2.9</v>
      </c>
      <c r="W79" s="235"/>
      <c r="X79" s="235" t="s">
        <v>134</v>
      </c>
      <c r="Y79" s="235" t="s">
        <v>135</v>
      </c>
      <c r="Z79" s="215"/>
      <c r="AA79" s="215"/>
      <c r="AB79" s="215"/>
      <c r="AC79" s="215"/>
      <c r="AD79" s="215"/>
      <c r="AE79" s="215"/>
      <c r="AF79" s="215"/>
      <c r="AG79" s="215" t="s">
        <v>136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x14ac:dyDescent="0.25">
      <c r="A80" s="241" t="s">
        <v>127</v>
      </c>
      <c r="B80" s="242" t="s">
        <v>82</v>
      </c>
      <c r="C80" s="263" t="s">
        <v>83</v>
      </c>
      <c r="D80" s="243"/>
      <c r="E80" s="244"/>
      <c r="F80" s="245"/>
      <c r="G80" s="246">
        <f>SUMIF(AG81:AG84,"&lt;&gt;NOR",G81:G84)</f>
        <v>0</v>
      </c>
      <c r="H80" s="240"/>
      <c r="I80" s="240">
        <f>SUM(I81:I84)</f>
        <v>0</v>
      </c>
      <c r="J80" s="240"/>
      <c r="K80" s="240">
        <f>SUM(K81:K84)</f>
        <v>0</v>
      </c>
      <c r="L80" s="240"/>
      <c r="M80" s="240">
        <f>SUM(M81:M84)</f>
        <v>0</v>
      </c>
      <c r="N80" s="239"/>
      <c r="O80" s="239">
        <f>SUM(O81:O84)</f>
        <v>0.11</v>
      </c>
      <c r="P80" s="239"/>
      <c r="Q80" s="239">
        <f>SUM(Q81:Q84)</f>
        <v>0</v>
      </c>
      <c r="R80" s="240"/>
      <c r="S80" s="240"/>
      <c r="T80" s="240"/>
      <c r="U80" s="240"/>
      <c r="V80" s="240">
        <f>SUM(V81:V84)</f>
        <v>9.2800000000000011</v>
      </c>
      <c r="W80" s="240"/>
      <c r="X80" s="240"/>
      <c r="Y80" s="240"/>
      <c r="AG80" t="s">
        <v>128</v>
      </c>
    </row>
    <row r="81" spans="1:60" outlineLevel="1" x14ac:dyDescent="0.25">
      <c r="A81" s="248">
        <v>38</v>
      </c>
      <c r="B81" s="249" t="s">
        <v>242</v>
      </c>
      <c r="C81" s="264" t="s">
        <v>243</v>
      </c>
      <c r="D81" s="250" t="s">
        <v>131</v>
      </c>
      <c r="E81" s="251">
        <v>15.6</v>
      </c>
      <c r="F81" s="252"/>
      <c r="G81" s="253">
        <f>ROUND(E81*F81,2)</f>
        <v>0</v>
      </c>
      <c r="H81" s="236"/>
      <c r="I81" s="235">
        <f>ROUND(E81*H81,2)</f>
        <v>0</v>
      </c>
      <c r="J81" s="236"/>
      <c r="K81" s="235">
        <f>ROUND(E81*J81,2)</f>
        <v>0</v>
      </c>
      <c r="L81" s="235">
        <v>15</v>
      </c>
      <c r="M81" s="235">
        <f>G81*(1+L81/100)</f>
        <v>0</v>
      </c>
      <c r="N81" s="234">
        <v>0</v>
      </c>
      <c r="O81" s="234">
        <f>ROUND(E81*N81,2)</f>
        <v>0</v>
      </c>
      <c r="P81" s="234">
        <v>0</v>
      </c>
      <c r="Q81" s="234">
        <f>ROUND(E81*P81,2)</f>
        <v>0</v>
      </c>
      <c r="R81" s="235"/>
      <c r="S81" s="235" t="s">
        <v>132</v>
      </c>
      <c r="T81" s="235" t="s">
        <v>133</v>
      </c>
      <c r="U81" s="235">
        <v>0.33500000000000002</v>
      </c>
      <c r="V81" s="235">
        <f>ROUND(E81*U81,2)</f>
        <v>5.23</v>
      </c>
      <c r="W81" s="235"/>
      <c r="X81" s="235" t="s">
        <v>134</v>
      </c>
      <c r="Y81" s="235" t="s">
        <v>135</v>
      </c>
      <c r="Z81" s="215"/>
      <c r="AA81" s="215"/>
      <c r="AB81" s="215"/>
      <c r="AC81" s="215"/>
      <c r="AD81" s="215"/>
      <c r="AE81" s="215"/>
      <c r="AF81" s="215"/>
      <c r="AG81" s="215" t="s">
        <v>136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2" x14ac:dyDescent="0.25">
      <c r="A82" s="232"/>
      <c r="B82" s="233"/>
      <c r="C82" s="265" t="s">
        <v>244</v>
      </c>
      <c r="D82" s="237"/>
      <c r="E82" s="238">
        <v>15.6</v>
      </c>
      <c r="F82" s="235"/>
      <c r="G82" s="235"/>
      <c r="H82" s="235"/>
      <c r="I82" s="235"/>
      <c r="J82" s="235"/>
      <c r="K82" s="235"/>
      <c r="L82" s="235"/>
      <c r="M82" s="235"/>
      <c r="N82" s="234"/>
      <c r="O82" s="234"/>
      <c r="P82" s="234"/>
      <c r="Q82" s="234"/>
      <c r="R82" s="235"/>
      <c r="S82" s="235"/>
      <c r="T82" s="235"/>
      <c r="U82" s="235"/>
      <c r="V82" s="235"/>
      <c r="W82" s="235"/>
      <c r="X82" s="235"/>
      <c r="Y82" s="235"/>
      <c r="Z82" s="215"/>
      <c r="AA82" s="215"/>
      <c r="AB82" s="215"/>
      <c r="AC82" s="215"/>
      <c r="AD82" s="215"/>
      <c r="AE82" s="215"/>
      <c r="AF82" s="215"/>
      <c r="AG82" s="215" t="s">
        <v>138</v>
      </c>
      <c r="AH82" s="215">
        <v>0</v>
      </c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ht="20.399999999999999" outlineLevel="1" x14ac:dyDescent="0.25">
      <c r="A83" s="254">
        <v>39</v>
      </c>
      <c r="B83" s="255" t="s">
        <v>245</v>
      </c>
      <c r="C83" s="266" t="s">
        <v>246</v>
      </c>
      <c r="D83" s="256" t="s">
        <v>131</v>
      </c>
      <c r="E83" s="257">
        <v>3.89</v>
      </c>
      <c r="F83" s="258"/>
      <c r="G83" s="259">
        <f>ROUND(E83*F83,2)</f>
        <v>0</v>
      </c>
      <c r="H83" s="236"/>
      <c r="I83" s="235">
        <f>ROUND(E83*H83,2)</f>
        <v>0</v>
      </c>
      <c r="J83" s="236"/>
      <c r="K83" s="235">
        <f>ROUND(E83*J83,2)</f>
        <v>0</v>
      </c>
      <c r="L83" s="235">
        <v>15</v>
      </c>
      <c r="M83" s="235">
        <f>G83*(1+L83/100)</f>
        <v>0</v>
      </c>
      <c r="N83" s="234">
        <v>4.7600000000000003E-3</v>
      </c>
      <c r="O83" s="234">
        <f>ROUND(E83*N83,2)</f>
        <v>0.02</v>
      </c>
      <c r="P83" s="234">
        <v>0</v>
      </c>
      <c r="Q83" s="234">
        <f>ROUND(E83*P83,2)</f>
        <v>0</v>
      </c>
      <c r="R83" s="235"/>
      <c r="S83" s="235" t="s">
        <v>132</v>
      </c>
      <c r="T83" s="235" t="s">
        <v>133</v>
      </c>
      <c r="U83" s="235">
        <v>1.04</v>
      </c>
      <c r="V83" s="235">
        <f>ROUND(E83*U83,2)</f>
        <v>4.05</v>
      </c>
      <c r="W83" s="235"/>
      <c r="X83" s="235" t="s">
        <v>134</v>
      </c>
      <c r="Y83" s="235" t="s">
        <v>135</v>
      </c>
      <c r="Z83" s="215"/>
      <c r="AA83" s="215"/>
      <c r="AB83" s="215"/>
      <c r="AC83" s="215"/>
      <c r="AD83" s="215"/>
      <c r="AE83" s="215"/>
      <c r="AF83" s="215"/>
      <c r="AG83" s="215" t="s">
        <v>136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5">
      <c r="A84" s="254">
        <v>40</v>
      </c>
      <c r="B84" s="255" t="s">
        <v>247</v>
      </c>
      <c r="C84" s="266" t="s">
        <v>248</v>
      </c>
      <c r="D84" s="256" t="s">
        <v>131</v>
      </c>
      <c r="E84" s="257">
        <v>4.47</v>
      </c>
      <c r="F84" s="258"/>
      <c r="G84" s="259">
        <f>ROUND(E84*F84,2)</f>
        <v>0</v>
      </c>
      <c r="H84" s="236"/>
      <c r="I84" s="235">
        <f>ROUND(E84*H84,2)</f>
        <v>0</v>
      </c>
      <c r="J84" s="236"/>
      <c r="K84" s="235">
        <f>ROUND(E84*J84,2)</f>
        <v>0</v>
      </c>
      <c r="L84" s="235">
        <v>15</v>
      </c>
      <c r="M84" s="235">
        <f>G84*(1+L84/100)</f>
        <v>0</v>
      </c>
      <c r="N84" s="234">
        <v>2.07E-2</v>
      </c>
      <c r="O84" s="234">
        <f>ROUND(E84*N84,2)</f>
        <v>0.09</v>
      </c>
      <c r="P84" s="234">
        <v>0</v>
      </c>
      <c r="Q84" s="234">
        <f>ROUND(E84*P84,2)</f>
        <v>0</v>
      </c>
      <c r="R84" s="235" t="s">
        <v>182</v>
      </c>
      <c r="S84" s="235" t="s">
        <v>132</v>
      </c>
      <c r="T84" s="235" t="s">
        <v>133</v>
      </c>
      <c r="U84" s="235">
        <v>0</v>
      </c>
      <c r="V84" s="235">
        <f>ROUND(E84*U84,2)</f>
        <v>0</v>
      </c>
      <c r="W84" s="235"/>
      <c r="X84" s="235" t="s">
        <v>183</v>
      </c>
      <c r="Y84" s="235" t="s">
        <v>135</v>
      </c>
      <c r="Z84" s="215"/>
      <c r="AA84" s="215"/>
      <c r="AB84" s="215"/>
      <c r="AC84" s="215"/>
      <c r="AD84" s="215"/>
      <c r="AE84" s="215"/>
      <c r="AF84" s="215"/>
      <c r="AG84" s="215" t="s">
        <v>184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x14ac:dyDescent="0.25">
      <c r="A85" s="241" t="s">
        <v>127</v>
      </c>
      <c r="B85" s="242" t="s">
        <v>84</v>
      </c>
      <c r="C85" s="263" t="s">
        <v>85</v>
      </c>
      <c r="D85" s="243"/>
      <c r="E85" s="244"/>
      <c r="F85" s="245"/>
      <c r="G85" s="246">
        <f>SUMIF(AG86:AG95,"&lt;&gt;NOR",G86:G95)</f>
        <v>0</v>
      </c>
      <c r="H85" s="240"/>
      <c r="I85" s="240">
        <f>SUM(I86:I95)</f>
        <v>0</v>
      </c>
      <c r="J85" s="240"/>
      <c r="K85" s="240">
        <f>SUM(K86:K95)</f>
        <v>0</v>
      </c>
      <c r="L85" s="240"/>
      <c r="M85" s="240">
        <f>SUM(M86:M95)</f>
        <v>0</v>
      </c>
      <c r="N85" s="239"/>
      <c r="O85" s="239">
        <f>SUM(O86:O95)</f>
        <v>0.2</v>
      </c>
      <c r="P85" s="239"/>
      <c r="Q85" s="239">
        <f>SUM(Q86:Q95)</f>
        <v>0.04</v>
      </c>
      <c r="R85" s="240"/>
      <c r="S85" s="240"/>
      <c r="T85" s="240"/>
      <c r="U85" s="240"/>
      <c r="V85" s="240">
        <f>SUM(V86:V95)</f>
        <v>41.620000000000005</v>
      </c>
      <c r="W85" s="240"/>
      <c r="X85" s="240"/>
      <c r="Y85" s="240"/>
      <c r="AG85" t="s">
        <v>128</v>
      </c>
    </row>
    <row r="86" spans="1:60" outlineLevel="1" x14ac:dyDescent="0.25">
      <c r="A86" s="254">
        <v>41</v>
      </c>
      <c r="B86" s="255" t="s">
        <v>249</v>
      </c>
      <c r="C86" s="266" t="s">
        <v>250</v>
      </c>
      <c r="D86" s="256" t="s">
        <v>251</v>
      </c>
      <c r="E86" s="257">
        <v>43.8</v>
      </c>
      <c r="F86" s="258"/>
      <c r="G86" s="259">
        <f>ROUND(E86*F86,2)</f>
        <v>0</v>
      </c>
      <c r="H86" s="236"/>
      <c r="I86" s="235">
        <f>ROUND(E86*H86,2)</f>
        <v>0</v>
      </c>
      <c r="J86" s="236"/>
      <c r="K86" s="235">
        <f>ROUND(E86*J86,2)</f>
        <v>0</v>
      </c>
      <c r="L86" s="235">
        <v>15</v>
      </c>
      <c r="M86" s="235">
        <f>G86*(1+L86/100)</f>
        <v>0</v>
      </c>
      <c r="N86" s="234">
        <v>0</v>
      </c>
      <c r="O86" s="234">
        <f>ROUND(E86*N86,2)</f>
        <v>0</v>
      </c>
      <c r="P86" s="234">
        <v>0</v>
      </c>
      <c r="Q86" s="234">
        <f>ROUND(E86*P86,2)</f>
        <v>0</v>
      </c>
      <c r="R86" s="235"/>
      <c r="S86" s="235" t="s">
        <v>132</v>
      </c>
      <c r="T86" s="235" t="s">
        <v>133</v>
      </c>
      <c r="U86" s="235">
        <v>0.18099999999999999</v>
      </c>
      <c r="V86" s="235">
        <f>ROUND(E86*U86,2)</f>
        <v>7.93</v>
      </c>
      <c r="W86" s="235"/>
      <c r="X86" s="235" t="s">
        <v>134</v>
      </c>
      <c r="Y86" s="235" t="s">
        <v>135</v>
      </c>
      <c r="Z86" s="215"/>
      <c r="AA86" s="215"/>
      <c r="AB86" s="215"/>
      <c r="AC86" s="215"/>
      <c r="AD86" s="215"/>
      <c r="AE86" s="215"/>
      <c r="AF86" s="215"/>
      <c r="AG86" s="215" t="s">
        <v>136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5">
      <c r="A87" s="254">
        <v>42</v>
      </c>
      <c r="B87" s="255" t="s">
        <v>252</v>
      </c>
      <c r="C87" s="266" t="s">
        <v>253</v>
      </c>
      <c r="D87" s="256" t="s">
        <v>131</v>
      </c>
      <c r="E87" s="257">
        <v>47.927</v>
      </c>
      <c r="F87" s="258"/>
      <c r="G87" s="259">
        <f>ROUND(E87*F87,2)</f>
        <v>0</v>
      </c>
      <c r="H87" s="236"/>
      <c r="I87" s="235">
        <f>ROUND(E87*H87,2)</f>
        <v>0</v>
      </c>
      <c r="J87" s="236"/>
      <c r="K87" s="235">
        <f>ROUND(E87*J87,2)</f>
        <v>0</v>
      </c>
      <c r="L87" s="235">
        <v>15</v>
      </c>
      <c r="M87" s="235">
        <f>G87*(1+L87/100)</f>
        <v>0</v>
      </c>
      <c r="N87" s="234">
        <v>1.0000000000000001E-5</v>
      </c>
      <c r="O87" s="234">
        <f>ROUND(E87*N87,2)</f>
        <v>0</v>
      </c>
      <c r="P87" s="234">
        <v>0</v>
      </c>
      <c r="Q87" s="234">
        <f>ROUND(E87*P87,2)</f>
        <v>0</v>
      </c>
      <c r="R87" s="235"/>
      <c r="S87" s="235" t="s">
        <v>132</v>
      </c>
      <c r="T87" s="235" t="s">
        <v>133</v>
      </c>
      <c r="U87" s="235">
        <v>0.06</v>
      </c>
      <c r="V87" s="235">
        <f>ROUND(E87*U87,2)</f>
        <v>2.88</v>
      </c>
      <c r="W87" s="235"/>
      <c r="X87" s="235" t="s">
        <v>134</v>
      </c>
      <c r="Y87" s="235" t="s">
        <v>135</v>
      </c>
      <c r="Z87" s="215"/>
      <c r="AA87" s="215"/>
      <c r="AB87" s="215"/>
      <c r="AC87" s="215"/>
      <c r="AD87" s="215"/>
      <c r="AE87" s="215"/>
      <c r="AF87" s="215"/>
      <c r="AG87" s="215" t="s">
        <v>136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5">
      <c r="A88" s="254">
        <v>43</v>
      </c>
      <c r="B88" s="255" t="s">
        <v>254</v>
      </c>
      <c r="C88" s="266" t="s">
        <v>255</v>
      </c>
      <c r="D88" s="256" t="s">
        <v>131</v>
      </c>
      <c r="E88" s="257">
        <v>43.57</v>
      </c>
      <c r="F88" s="258"/>
      <c r="G88" s="259">
        <f>ROUND(E88*F88,2)</f>
        <v>0</v>
      </c>
      <c r="H88" s="236"/>
      <c r="I88" s="235">
        <f>ROUND(E88*H88,2)</f>
        <v>0</v>
      </c>
      <c r="J88" s="236"/>
      <c r="K88" s="235">
        <f>ROUND(E88*J88,2)</f>
        <v>0</v>
      </c>
      <c r="L88" s="235">
        <v>15</v>
      </c>
      <c r="M88" s="235">
        <f>G88*(1+L88/100)</f>
        <v>0</v>
      </c>
      <c r="N88" s="234">
        <v>0</v>
      </c>
      <c r="O88" s="234">
        <f>ROUND(E88*N88,2)</f>
        <v>0</v>
      </c>
      <c r="P88" s="234">
        <v>1E-3</v>
      </c>
      <c r="Q88" s="234">
        <f>ROUND(E88*P88,2)</f>
        <v>0.04</v>
      </c>
      <c r="R88" s="235"/>
      <c r="S88" s="235" t="s">
        <v>132</v>
      </c>
      <c r="T88" s="235" t="s">
        <v>133</v>
      </c>
      <c r="U88" s="235">
        <v>0.255</v>
      </c>
      <c r="V88" s="235">
        <f>ROUND(E88*U88,2)</f>
        <v>11.11</v>
      </c>
      <c r="W88" s="235"/>
      <c r="X88" s="235" t="s">
        <v>134</v>
      </c>
      <c r="Y88" s="235" t="s">
        <v>135</v>
      </c>
      <c r="Z88" s="215"/>
      <c r="AA88" s="215"/>
      <c r="AB88" s="215"/>
      <c r="AC88" s="215"/>
      <c r="AD88" s="215"/>
      <c r="AE88" s="215"/>
      <c r="AF88" s="215"/>
      <c r="AG88" s="215" t="s">
        <v>136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ht="20.399999999999999" outlineLevel="1" x14ac:dyDescent="0.25">
      <c r="A89" s="254">
        <v>44</v>
      </c>
      <c r="B89" s="255" t="s">
        <v>256</v>
      </c>
      <c r="C89" s="266" t="s">
        <v>257</v>
      </c>
      <c r="D89" s="256" t="s">
        <v>131</v>
      </c>
      <c r="E89" s="257">
        <v>43.57</v>
      </c>
      <c r="F89" s="258"/>
      <c r="G89" s="259">
        <f>ROUND(E89*F89,2)</f>
        <v>0</v>
      </c>
      <c r="H89" s="236"/>
      <c r="I89" s="235">
        <f>ROUND(E89*H89,2)</f>
        <v>0</v>
      </c>
      <c r="J89" s="236"/>
      <c r="K89" s="235">
        <f>ROUND(E89*J89,2)</f>
        <v>0</v>
      </c>
      <c r="L89" s="235">
        <v>15</v>
      </c>
      <c r="M89" s="235">
        <f>G89*(1+L89/100)</f>
        <v>0</v>
      </c>
      <c r="N89" s="234">
        <v>3.3E-4</v>
      </c>
      <c r="O89" s="234">
        <f>ROUND(E89*N89,2)</f>
        <v>0.01</v>
      </c>
      <c r="P89" s="234">
        <v>0</v>
      </c>
      <c r="Q89" s="234">
        <f>ROUND(E89*P89,2)</f>
        <v>0</v>
      </c>
      <c r="R89" s="235"/>
      <c r="S89" s="235" t="s">
        <v>132</v>
      </c>
      <c r="T89" s="235" t="s">
        <v>133</v>
      </c>
      <c r="U89" s="235">
        <v>0.45</v>
      </c>
      <c r="V89" s="235">
        <f>ROUND(E89*U89,2)</f>
        <v>19.61</v>
      </c>
      <c r="W89" s="235"/>
      <c r="X89" s="235" t="s">
        <v>134</v>
      </c>
      <c r="Y89" s="235" t="s">
        <v>135</v>
      </c>
      <c r="Z89" s="215"/>
      <c r="AA89" s="215"/>
      <c r="AB89" s="215"/>
      <c r="AC89" s="215"/>
      <c r="AD89" s="215"/>
      <c r="AE89" s="215"/>
      <c r="AF89" s="215"/>
      <c r="AG89" s="215" t="s">
        <v>136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5">
      <c r="A90" s="254">
        <v>45</v>
      </c>
      <c r="B90" s="255" t="s">
        <v>258</v>
      </c>
      <c r="C90" s="266" t="s">
        <v>259</v>
      </c>
      <c r="D90" s="256" t="s">
        <v>251</v>
      </c>
      <c r="E90" s="257">
        <v>0.6</v>
      </c>
      <c r="F90" s="258"/>
      <c r="G90" s="259">
        <f>ROUND(E90*F90,2)</f>
        <v>0</v>
      </c>
      <c r="H90" s="236"/>
      <c r="I90" s="235">
        <f>ROUND(E90*H90,2)</f>
        <v>0</v>
      </c>
      <c r="J90" s="236"/>
      <c r="K90" s="235">
        <f>ROUND(E90*J90,2)</f>
        <v>0</v>
      </c>
      <c r="L90" s="235">
        <v>15</v>
      </c>
      <c r="M90" s="235">
        <f>G90*(1+L90/100)</f>
        <v>0</v>
      </c>
      <c r="N90" s="234">
        <v>0</v>
      </c>
      <c r="O90" s="234">
        <f>ROUND(E90*N90,2)</f>
        <v>0</v>
      </c>
      <c r="P90" s="234">
        <v>0</v>
      </c>
      <c r="Q90" s="234">
        <f>ROUND(E90*P90,2)</f>
        <v>0</v>
      </c>
      <c r="R90" s="235"/>
      <c r="S90" s="235" t="s">
        <v>132</v>
      </c>
      <c r="T90" s="235" t="s">
        <v>133</v>
      </c>
      <c r="U90" s="235">
        <v>0.152</v>
      </c>
      <c r="V90" s="235">
        <f>ROUND(E90*U90,2)</f>
        <v>0.09</v>
      </c>
      <c r="W90" s="235"/>
      <c r="X90" s="235" t="s">
        <v>134</v>
      </c>
      <c r="Y90" s="235" t="s">
        <v>135</v>
      </c>
      <c r="Z90" s="215"/>
      <c r="AA90" s="215"/>
      <c r="AB90" s="215"/>
      <c r="AC90" s="215"/>
      <c r="AD90" s="215"/>
      <c r="AE90" s="215"/>
      <c r="AF90" s="215"/>
      <c r="AG90" s="215" t="s">
        <v>136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5">
      <c r="A91" s="248">
        <v>46</v>
      </c>
      <c r="B91" s="249" t="s">
        <v>260</v>
      </c>
      <c r="C91" s="264" t="s">
        <v>261</v>
      </c>
      <c r="D91" s="250" t="s">
        <v>251</v>
      </c>
      <c r="E91" s="251">
        <v>48.18</v>
      </c>
      <c r="F91" s="252"/>
      <c r="G91" s="253">
        <f>ROUND(E91*F91,2)</f>
        <v>0</v>
      </c>
      <c r="H91" s="236"/>
      <c r="I91" s="235">
        <f>ROUND(E91*H91,2)</f>
        <v>0</v>
      </c>
      <c r="J91" s="236"/>
      <c r="K91" s="235">
        <f>ROUND(E91*J91,2)</f>
        <v>0</v>
      </c>
      <c r="L91" s="235">
        <v>15</v>
      </c>
      <c r="M91" s="235">
        <f>G91*(1+L91/100)</f>
        <v>0</v>
      </c>
      <c r="N91" s="234">
        <v>5.0000000000000001E-4</v>
      </c>
      <c r="O91" s="234">
        <f>ROUND(E91*N91,2)</f>
        <v>0.02</v>
      </c>
      <c r="P91" s="234">
        <v>0</v>
      </c>
      <c r="Q91" s="234">
        <f>ROUND(E91*P91,2)</f>
        <v>0</v>
      </c>
      <c r="R91" s="235" t="s">
        <v>182</v>
      </c>
      <c r="S91" s="235" t="s">
        <v>132</v>
      </c>
      <c r="T91" s="235" t="s">
        <v>133</v>
      </c>
      <c r="U91" s="235">
        <v>0</v>
      </c>
      <c r="V91" s="235">
        <f>ROUND(E91*U91,2)</f>
        <v>0</v>
      </c>
      <c r="W91" s="235"/>
      <c r="X91" s="235" t="s">
        <v>183</v>
      </c>
      <c r="Y91" s="235" t="s">
        <v>135</v>
      </c>
      <c r="Z91" s="215"/>
      <c r="AA91" s="215"/>
      <c r="AB91" s="215"/>
      <c r="AC91" s="215"/>
      <c r="AD91" s="215"/>
      <c r="AE91" s="215"/>
      <c r="AF91" s="215"/>
      <c r="AG91" s="215" t="s">
        <v>184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2" x14ac:dyDescent="0.25">
      <c r="A92" s="232"/>
      <c r="B92" s="233"/>
      <c r="C92" s="265" t="s">
        <v>262</v>
      </c>
      <c r="D92" s="237"/>
      <c r="E92" s="238">
        <v>48.18</v>
      </c>
      <c r="F92" s="235"/>
      <c r="G92" s="235"/>
      <c r="H92" s="235"/>
      <c r="I92" s="235"/>
      <c r="J92" s="235"/>
      <c r="K92" s="235"/>
      <c r="L92" s="235"/>
      <c r="M92" s="235"/>
      <c r="N92" s="234"/>
      <c r="O92" s="234"/>
      <c r="P92" s="234"/>
      <c r="Q92" s="234"/>
      <c r="R92" s="235"/>
      <c r="S92" s="235"/>
      <c r="T92" s="235"/>
      <c r="U92" s="235"/>
      <c r="V92" s="235"/>
      <c r="W92" s="235"/>
      <c r="X92" s="235"/>
      <c r="Y92" s="235"/>
      <c r="Z92" s="215"/>
      <c r="AA92" s="215"/>
      <c r="AB92" s="215"/>
      <c r="AC92" s="215"/>
      <c r="AD92" s="215"/>
      <c r="AE92" s="215"/>
      <c r="AF92" s="215"/>
      <c r="AG92" s="215" t="s">
        <v>138</v>
      </c>
      <c r="AH92" s="215">
        <v>0</v>
      </c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ht="20.399999999999999" outlineLevel="1" x14ac:dyDescent="0.25">
      <c r="A93" s="248">
        <v>47</v>
      </c>
      <c r="B93" s="249" t="s">
        <v>263</v>
      </c>
      <c r="C93" s="264" t="s">
        <v>264</v>
      </c>
      <c r="D93" s="250" t="s">
        <v>131</v>
      </c>
      <c r="E93" s="251">
        <v>47.927</v>
      </c>
      <c r="F93" s="252"/>
      <c r="G93" s="253">
        <f>ROUND(E93*F93,2)</f>
        <v>0</v>
      </c>
      <c r="H93" s="236"/>
      <c r="I93" s="235">
        <f>ROUND(E93*H93,2)</f>
        <v>0</v>
      </c>
      <c r="J93" s="236"/>
      <c r="K93" s="235">
        <f>ROUND(E93*J93,2)</f>
        <v>0</v>
      </c>
      <c r="L93" s="235">
        <v>15</v>
      </c>
      <c r="M93" s="235">
        <f>G93*(1+L93/100)</f>
        <v>0</v>
      </c>
      <c r="N93" s="234">
        <v>3.5999999999999999E-3</v>
      </c>
      <c r="O93" s="234">
        <f>ROUND(E93*N93,2)</f>
        <v>0.17</v>
      </c>
      <c r="P93" s="234">
        <v>0</v>
      </c>
      <c r="Q93" s="234">
        <f>ROUND(E93*P93,2)</f>
        <v>0</v>
      </c>
      <c r="R93" s="235" t="s">
        <v>182</v>
      </c>
      <c r="S93" s="235" t="s">
        <v>132</v>
      </c>
      <c r="T93" s="235" t="s">
        <v>159</v>
      </c>
      <c r="U93" s="235">
        <v>0</v>
      </c>
      <c r="V93" s="235">
        <f>ROUND(E93*U93,2)</f>
        <v>0</v>
      </c>
      <c r="W93" s="235"/>
      <c r="X93" s="235" t="s">
        <v>183</v>
      </c>
      <c r="Y93" s="235" t="s">
        <v>135</v>
      </c>
      <c r="Z93" s="215"/>
      <c r="AA93" s="215"/>
      <c r="AB93" s="215"/>
      <c r="AC93" s="215"/>
      <c r="AD93" s="215"/>
      <c r="AE93" s="215"/>
      <c r="AF93" s="215"/>
      <c r="AG93" s="215" t="s">
        <v>184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2" x14ac:dyDescent="0.25">
      <c r="A94" s="232"/>
      <c r="B94" s="233"/>
      <c r="C94" s="265" t="s">
        <v>265</v>
      </c>
      <c r="D94" s="237"/>
      <c r="E94" s="238">
        <v>47.927</v>
      </c>
      <c r="F94" s="235"/>
      <c r="G94" s="235"/>
      <c r="H94" s="235"/>
      <c r="I94" s="235"/>
      <c r="J94" s="235"/>
      <c r="K94" s="235"/>
      <c r="L94" s="235"/>
      <c r="M94" s="235"/>
      <c r="N94" s="234"/>
      <c r="O94" s="234"/>
      <c r="P94" s="234"/>
      <c r="Q94" s="234"/>
      <c r="R94" s="235"/>
      <c r="S94" s="235"/>
      <c r="T94" s="235"/>
      <c r="U94" s="235"/>
      <c r="V94" s="235"/>
      <c r="W94" s="235"/>
      <c r="X94" s="235"/>
      <c r="Y94" s="235"/>
      <c r="Z94" s="215"/>
      <c r="AA94" s="215"/>
      <c r="AB94" s="215"/>
      <c r="AC94" s="215"/>
      <c r="AD94" s="215"/>
      <c r="AE94" s="215"/>
      <c r="AF94" s="215"/>
      <c r="AG94" s="215" t="s">
        <v>138</v>
      </c>
      <c r="AH94" s="215">
        <v>0</v>
      </c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5">
      <c r="A95" s="254">
        <v>48</v>
      </c>
      <c r="B95" s="255" t="s">
        <v>266</v>
      </c>
      <c r="C95" s="266" t="s">
        <v>267</v>
      </c>
      <c r="D95" s="256" t="s">
        <v>175</v>
      </c>
      <c r="E95" s="257">
        <v>1</v>
      </c>
      <c r="F95" s="258"/>
      <c r="G95" s="259">
        <f>ROUND(E95*F95,2)</f>
        <v>0</v>
      </c>
      <c r="H95" s="236"/>
      <c r="I95" s="235">
        <f>ROUND(E95*H95,2)</f>
        <v>0</v>
      </c>
      <c r="J95" s="236"/>
      <c r="K95" s="235">
        <f>ROUND(E95*J95,2)</f>
        <v>0</v>
      </c>
      <c r="L95" s="235">
        <v>15</v>
      </c>
      <c r="M95" s="235">
        <f>G95*(1+L95/100)</f>
        <v>0</v>
      </c>
      <c r="N95" s="234">
        <v>1.3999999999999999E-4</v>
      </c>
      <c r="O95" s="234">
        <f>ROUND(E95*N95,2)</f>
        <v>0</v>
      </c>
      <c r="P95" s="234">
        <v>0</v>
      </c>
      <c r="Q95" s="234">
        <f>ROUND(E95*P95,2)</f>
        <v>0</v>
      </c>
      <c r="R95" s="235" t="s">
        <v>182</v>
      </c>
      <c r="S95" s="235" t="s">
        <v>132</v>
      </c>
      <c r="T95" s="235" t="s">
        <v>133</v>
      </c>
      <c r="U95" s="235">
        <v>0</v>
      </c>
      <c r="V95" s="235">
        <f>ROUND(E95*U95,2)</f>
        <v>0</v>
      </c>
      <c r="W95" s="235"/>
      <c r="X95" s="235" t="s">
        <v>183</v>
      </c>
      <c r="Y95" s="235" t="s">
        <v>135</v>
      </c>
      <c r="Z95" s="215"/>
      <c r="AA95" s="215"/>
      <c r="AB95" s="215"/>
      <c r="AC95" s="215"/>
      <c r="AD95" s="215"/>
      <c r="AE95" s="215"/>
      <c r="AF95" s="215"/>
      <c r="AG95" s="215" t="s">
        <v>184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x14ac:dyDescent="0.25">
      <c r="A96" s="241" t="s">
        <v>127</v>
      </c>
      <c r="B96" s="242" t="s">
        <v>86</v>
      </c>
      <c r="C96" s="263" t="s">
        <v>87</v>
      </c>
      <c r="D96" s="243"/>
      <c r="E96" s="244"/>
      <c r="F96" s="245"/>
      <c r="G96" s="246">
        <f>SUMIF(AG97:AG100,"&lt;&gt;NOR",G97:G100)</f>
        <v>0</v>
      </c>
      <c r="H96" s="240"/>
      <c r="I96" s="240">
        <f>SUM(I97:I100)</f>
        <v>0</v>
      </c>
      <c r="J96" s="240"/>
      <c r="K96" s="240">
        <f>SUM(K97:K100)</f>
        <v>0</v>
      </c>
      <c r="L96" s="240"/>
      <c r="M96" s="240">
        <f>SUM(M97:M100)</f>
        <v>0</v>
      </c>
      <c r="N96" s="239"/>
      <c r="O96" s="239">
        <f>SUM(O97:O100)</f>
        <v>0.41000000000000003</v>
      </c>
      <c r="P96" s="239"/>
      <c r="Q96" s="239">
        <f>SUM(Q97:Q100)</f>
        <v>0</v>
      </c>
      <c r="R96" s="240"/>
      <c r="S96" s="240"/>
      <c r="T96" s="240"/>
      <c r="U96" s="240"/>
      <c r="V96" s="240">
        <f>SUM(V97:V100)</f>
        <v>15.35</v>
      </c>
      <c r="W96" s="240"/>
      <c r="X96" s="240"/>
      <c r="Y96" s="240"/>
      <c r="AG96" t="s">
        <v>128</v>
      </c>
    </row>
    <row r="97" spans="1:60" ht="20.399999999999999" outlineLevel="1" x14ac:dyDescent="0.25">
      <c r="A97" s="248">
        <v>49</v>
      </c>
      <c r="B97" s="249" t="s">
        <v>268</v>
      </c>
      <c r="C97" s="264" t="s">
        <v>269</v>
      </c>
      <c r="D97" s="250" t="s">
        <v>131</v>
      </c>
      <c r="E97" s="251">
        <v>15.6</v>
      </c>
      <c r="F97" s="252"/>
      <c r="G97" s="253">
        <f>ROUND(E97*F97,2)</f>
        <v>0</v>
      </c>
      <c r="H97" s="236"/>
      <c r="I97" s="235">
        <f>ROUND(E97*H97,2)</f>
        <v>0</v>
      </c>
      <c r="J97" s="236"/>
      <c r="K97" s="235">
        <f>ROUND(E97*J97,2)</f>
        <v>0</v>
      </c>
      <c r="L97" s="235">
        <v>15</v>
      </c>
      <c r="M97" s="235">
        <f>G97*(1+L97/100)</f>
        <v>0</v>
      </c>
      <c r="N97" s="234">
        <v>4.9699999999999996E-3</v>
      </c>
      <c r="O97" s="234">
        <f>ROUND(E97*N97,2)</f>
        <v>0.08</v>
      </c>
      <c r="P97" s="234">
        <v>0</v>
      </c>
      <c r="Q97" s="234">
        <f>ROUND(E97*P97,2)</f>
        <v>0</v>
      </c>
      <c r="R97" s="235"/>
      <c r="S97" s="235" t="s">
        <v>132</v>
      </c>
      <c r="T97" s="235" t="s">
        <v>133</v>
      </c>
      <c r="U97" s="235">
        <v>0.98399999999999999</v>
      </c>
      <c r="V97" s="235">
        <f>ROUND(E97*U97,2)</f>
        <v>15.35</v>
      </c>
      <c r="W97" s="235"/>
      <c r="X97" s="235" t="s">
        <v>134</v>
      </c>
      <c r="Y97" s="235" t="s">
        <v>135</v>
      </c>
      <c r="Z97" s="215"/>
      <c r="AA97" s="215"/>
      <c r="AB97" s="215"/>
      <c r="AC97" s="215"/>
      <c r="AD97" s="215"/>
      <c r="AE97" s="215"/>
      <c r="AF97" s="215"/>
      <c r="AG97" s="215" t="s">
        <v>136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2" x14ac:dyDescent="0.25">
      <c r="A98" s="232"/>
      <c r="B98" s="233"/>
      <c r="C98" s="265" t="s">
        <v>270</v>
      </c>
      <c r="D98" s="237"/>
      <c r="E98" s="238">
        <v>15.6</v>
      </c>
      <c r="F98" s="235"/>
      <c r="G98" s="235"/>
      <c r="H98" s="235"/>
      <c r="I98" s="235"/>
      <c r="J98" s="235"/>
      <c r="K98" s="235"/>
      <c r="L98" s="235"/>
      <c r="M98" s="235"/>
      <c r="N98" s="234"/>
      <c r="O98" s="234"/>
      <c r="P98" s="234"/>
      <c r="Q98" s="234"/>
      <c r="R98" s="235"/>
      <c r="S98" s="235"/>
      <c r="T98" s="235"/>
      <c r="U98" s="235"/>
      <c r="V98" s="235"/>
      <c r="W98" s="235"/>
      <c r="X98" s="235"/>
      <c r="Y98" s="235"/>
      <c r="Z98" s="215"/>
      <c r="AA98" s="215"/>
      <c r="AB98" s="215"/>
      <c r="AC98" s="215"/>
      <c r="AD98" s="215"/>
      <c r="AE98" s="215"/>
      <c r="AF98" s="215"/>
      <c r="AG98" s="215" t="s">
        <v>138</v>
      </c>
      <c r="AH98" s="215">
        <v>0</v>
      </c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5">
      <c r="A99" s="248">
        <v>50</v>
      </c>
      <c r="B99" s="249" t="s">
        <v>271</v>
      </c>
      <c r="C99" s="264" t="s">
        <v>272</v>
      </c>
      <c r="D99" s="250" t="s">
        <v>131</v>
      </c>
      <c r="E99" s="251">
        <v>17.940000000000001</v>
      </c>
      <c r="F99" s="252"/>
      <c r="G99" s="253">
        <f>ROUND(E99*F99,2)</f>
        <v>0</v>
      </c>
      <c r="H99" s="236"/>
      <c r="I99" s="235">
        <f>ROUND(E99*H99,2)</f>
        <v>0</v>
      </c>
      <c r="J99" s="236"/>
      <c r="K99" s="235">
        <f>ROUND(E99*J99,2)</f>
        <v>0</v>
      </c>
      <c r="L99" s="235">
        <v>15</v>
      </c>
      <c r="M99" s="235">
        <f>G99*(1+L99/100)</f>
        <v>0</v>
      </c>
      <c r="N99" s="234">
        <v>1.8499999999999999E-2</v>
      </c>
      <c r="O99" s="234">
        <f>ROUND(E99*N99,2)</f>
        <v>0.33</v>
      </c>
      <c r="P99" s="234">
        <v>0</v>
      </c>
      <c r="Q99" s="234">
        <f>ROUND(E99*P99,2)</f>
        <v>0</v>
      </c>
      <c r="R99" s="235" t="s">
        <v>182</v>
      </c>
      <c r="S99" s="235" t="s">
        <v>132</v>
      </c>
      <c r="T99" s="235" t="s">
        <v>133</v>
      </c>
      <c r="U99" s="235">
        <v>0</v>
      </c>
      <c r="V99" s="235">
        <f>ROUND(E99*U99,2)</f>
        <v>0</v>
      </c>
      <c r="W99" s="235"/>
      <c r="X99" s="235" t="s">
        <v>183</v>
      </c>
      <c r="Y99" s="235" t="s">
        <v>135</v>
      </c>
      <c r="Z99" s="215"/>
      <c r="AA99" s="215"/>
      <c r="AB99" s="215"/>
      <c r="AC99" s="215"/>
      <c r="AD99" s="215"/>
      <c r="AE99" s="215"/>
      <c r="AF99" s="215"/>
      <c r="AG99" s="215" t="s">
        <v>184</v>
      </c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2" x14ac:dyDescent="0.25">
      <c r="A100" s="232"/>
      <c r="B100" s="233"/>
      <c r="C100" s="265" t="s">
        <v>273</v>
      </c>
      <c r="D100" s="237"/>
      <c r="E100" s="238">
        <v>17.940000000000001</v>
      </c>
      <c r="F100" s="235"/>
      <c r="G100" s="235"/>
      <c r="H100" s="235"/>
      <c r="I100" s="235"/>
      <c r="J100" s="235"/>
      <c r="K100" s="235"/>
      <c r="L100" s="235"/>
      <c r="M100" s="235"/>
      <c r="N100" s="234"/>
      <c r="O100" s="234"/>
      <c r="P100" s="234"/>
      <c r="Q100" s="234"/>
      <c r="R100" s="235"/>
      <c r="S100" s="235"/>
      <c r="T100" s="235"/>
      <c r="U100" s="235"/>
      <c r="V100" s="235"/>
      <c r="W100" s="235"/>
      <c r="X100" s="235"/>
      <c r="Y100" s="235"/>
      <c r="Z100" s="215"/>
      <c r="AA100" s="215"/>
      <c r="AB100" s="215"/>
      <c r="AC100" s="215"/>
      <c r="AD100" s="215"/>
      <c r="AE100" s="215"/>
      <c r="AF100" s="215"/>
      <c r="AG100" s="215" t="s">
        <v>138</v>
      </c>
      <c r="AH100" s="215">
        <v>0</v>
      </c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x14ac:dyDescent="0.25">
      <c r="A101" s="241" t="s">
        <v>127</v>
      </c>
      <c r="B101" s="242" t="s">
        <v>88</v>
      </c>
      <c r="C101" s="263" t="s">
        <v>89</v>
      </c>
      <c r="D101" s="243"/>
      <c r="E101" s="244"/>
      <c r="F101" s="245"/>
      <c r="G101" s="246">
        <f>SUMIF(AG102:AG102,"&lt;&gt;NOR",G102:G102)</f>
        <v>0</v>
      </c>
      <c r="H101" s="240"/>
      <c r="I101" s="240">
        <f>SUM(I102:I102)</f>
        <v>0</v>
      </c>
      <c r="J101" s="240"/>
      <c r="K101" s="240">
        <f>SUM(K102:K102)</f>
        <v>0</v>
      </c>
      <c r="L101" s="240"/>
      <c r="M101" s="240">
        <f>SUM(M102:M102)</f>
        <v>0</v>
      </c>
      <c r="N101" s="239"/>
      <c r="O101" s="239">
        <f>SUM(O102:O102)</f>
        <v>0</v>
      </c>
      <c r="P101" s="239"/>
      <c r="Q101" s="239">
        <f>SUM(Q102:Q102)</f>
        <v>0</v>
      </c>
      <c r="R101" s="240"/>
      <c r="S101" s="240"/>
      <c r="T101" s="240"/>
      <c r="U101" s="240"/>
      <c r="V101" s="240">
        <f>SUM(V102:V102)</f>
        <v>2.34</v>
      </c>
      <c r="W101" s="240"/>
      <c r="X101" s="240"/>
      <c r="Y101" s="240"/>
      <c r="AG101" t="s">
        <v>128</v>
      </c>
    </row>
    <row r="102" spans="1:60" ht="20.399999999999999" outlineLevel="1" x14ac:dyDescent="0.25">
      <c r="A102" s="254">
        <v>51</v>
      </c>
      <c r="B102" s="255" t="s">
        <v>274</v>
      </c>
      <c r="C102" s="266" t="s">
        <v>275</v>
      </c>
      <c r="D102" s="256" t="s">
        <v>131</v>
      </c>
      <c r="E102" s="257">
        <v>5.8</v>
      </c>
      <c r="F102" s="258"/>
      <c r="G102" s="259">
        <f>ROUND(E102*F102,2)</f>
        <v>0</v>
      </c>
      <c r="H102" s="236"/>
      <c r="I102" s="235">
        <f>ROUND(E102*H102,2)</f>
        <v>0</v>
      </c>
      <c r="J102" s="236"/>
      <c r="K102" s="235">
        <f>ROUND(E102*J102,2)</f>
        <v>0</v>
      </c>
      <c r="L102" s="235">
        <v>15</v>
      </c>
      <c r="M102" s="235">
        <f>G102*(1+L102/100)</f>
        <v>0</v>
      </c>
      <c r="N102" s="234">
        <v>3.1E-4</v>
      </c>
      <c r="O102" s="234">
        <f>ROUND(E102*N102,2)</f>
        <v>0</v>
      </c>
      <c r="P102" s="234">
        <v>0</v>
      </c>
      <c r="Q102" s="234">
        <f>ROUND(E102*P102,2)</f>
        <v>0</v>
      </c>
      <c r="R102" s="235"/>
      <c r="S102" s="235" t="s">
        <v>132</v>
      </c>
      <c r="T102" s="235" t="s">
        <v>133</v>
      </c>
      <c r="U102" s="235">
        <v>0.40300000000000002</v>
      </c>
      <c r="V102" s="235">
        <f>ROUND(E102*U102,2)</f>
        <v>2.34</v>
      </c>
      <c r="W102" s="235"/>
      <c r="X102" s="235" t="s">
        <v>134</v>
      </c>
      <c r="Y102" s="235" t="s">
        <v>135</v>
      </c>
      <c r="Z102" s="215"/>
      <c r="AA102" s="215"/>
      <c r="AB102" s="215"/>
      <c r="AC102" s="215"/>
      <c r="AD102" s="215"/>
      <c r="AE102" s="215"/>
      <c r="AF102" s="215"/>
      <c r="AG102" s="215" t="s">
        <v>136</v>
      </c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x14ac:dyDescent="0.25">
      <c r="A103" s="241" t="s">
        <v>127</v>
      </c>
      <c r="B103" s="242" t="s">
        <v>90</v>
      </c>
      <c r="C103" s="263" t="s">
        <v>91</v>
      </c>
      <c r="D103" s="243"/>
      <c r="E103" s="244"/>
      <c r="F103" s="245"/>
      <c r="G103" s="246">
        <f>SUMIF(AG104:AG114,"&lt;&gt;NOR",G104:G114)</f>
        <v>0</v>
      </c>
      <c r="H103" s="240"/>
      <c r="I103" s="240">
        <f>SUM(I104:I114)</f>
        <v>0</v>
      </c>
      <c r="J103" s="240"/>
      <c r="K103" s="240">
        <f>SUM(K104:K114)</f>
        <v>0</v>
      </c>
      <c r="L103" s="240"/>
      <c r="M103" s="240">
        <f>SUM(M104:M114)</f>
        <v>0</v>
      </c>
      <c r="N103" s="239"/>
      <c r="O103" s="239">
        <f>SUM(O104:O114)</f>
        <v>0.04</v>
      </c>
      <c r="P103" s="239"/>
      <c r="Q103" s="239">
        <f>SUM(Q104:Q114)</f>
        <v>0</v>
      </c>
      <c r="R103" s="240"/>
      <c r="S103" s="240"/>
      <c r="T103" s="240"/>
      <c r="U103" s="240"/>
      <c r="V103" s="240">
        <f>SUM(V104:V114)</f>
        <v>31.889999999999997</v>
      </c>
      <c r="W103" s="240"/>
      <c r="X103" s="240"/>
      <c r="Y103" s="240"/>
      <c r="AG103" t="s">
        <v>128</v>
      </c>
    </row>
    <row r="104" spans="1:60" outlineLevel="1" x14ac:dyDescent="0.25">
      <c r="A104" s="248">
        <v>52</v>
      </c>
      <c r="B104" s="249" t="s">
        <v>276</v>
      </c>
      <c r="C104" s="264" t="s">
        <v>277</v>
      </c>
      <c r="D104" s="250" t="s">
        <v>131</v>
      </c>
      <c r="E104" s="251">
        <v>112.5175</v>
      </c>
      <c r="F104" s="252"/>
      <c r="G104" s="253">
        <f>ROUND(E104*F104,2)</f>
        <v>0</v>
      </c>
      <c r="H104" s="236"/>
      <c r="I104" s="235">
        <f>ROUND(E104*H104,2)</f>
        <v>0</v>
      </c>
      <c r="J104" s="236"/>
      <c r="K104" s="235">
        <f>ROUND(E104*J104,2)</f>
        <v>0</v>
      </c>
      <c r="L104" s="235">
        <v>15</v>
      </c>
      <c r="M104" s="235">
        <f>G104*(1+L104/100)</f>
        <v>0</v>
      </c>
      <c r="N104" s="234">
        <v>0</v>
      </c>
      <c r="O104" s="234">
        <f>ROUND(E104*N104,2)</f>
        <v>0</v>
      </c>
      <c r="P104" s="234">
        <v>0</v>
      </c>
      <c r="Q104" s="234">
        <f>ROUND(E104*P104,2)</f>
        <v>0</v>
      </c>
      <c r="R104" s="235"/>
      <c r="S104" s="235" t="s">
        <v>132</v>
      </c>
      <c r="T104" s="235" t="s">
        <v>133</v>
      </c>
      <c r="U104" s="235">
        <v>6.9709999999999994E-2</v>
      </c>
      <c r="V104" s="235">
        <f>ROUND(E104*U104,2)</f>
        <v>7.84</v>
      </c>
      <c r="W104" s="235"/>
      <c r="X104" s="235" t="s">
        <v>134</v>
      </c>
      <c r="Y104" s="235" t="s">
        <v>135</v>
      </c>
      <c r="Z104" s="215"/>
      <c r="AA104" s="215"/>
      <c r="AB104" s="215"/>
      <c r="AC104" s="215"/>
      <c r="AD104" s="215"/>
      <c r="AE104" s="215"/>
      <c r="AF104" s="215"/>
      <c r="AG104" s="215" t="s">
        <v>136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2" x14ac:dyDescent="0.25">
      <c r="A105" s="232"/>
      <c r="B105" s="233"/>
      <c r="C105" s="265" t="s">
        <v>278</v>
      </c>
      <c r="D105" s="237"/>
      <c r="E105" s="238">
        <v>27.5</v>
      </c>
      <c r="F105" s="235"/>
      <c r="G105" s="235"/>
      <c r="H105" s="235"/>
      <c r="I105" s="235"/>
      <c r="J105" s="235"/>
      <c r="K105" s="235"/>
      <c r="L105" s="235"/>
      <c r="M105" s="235"/>
      <c r="N105" s="234"/>
      <c r="O105" s="234"/>
      <c r="P105" s="234"/>
      <c r="Q105" s="234"/>
      <c r="R105" s="235"/>
      <c r="S105" s="235"/>
      <c r="T105" s="235"/>
      <c r="U105" s="235"/>
      <c r="V105" s="235"/>
      <c r="W105" s="235"/>
      <c r="X105" s="235"/>
      <c r="Y105" s="235"/>
      <c r="Z105" s="215"/>
      <c r="AA105" s="215"/>
      <c r="AB105" s="215"/>
      <c r="AC105" s="215"/>
      <c r="AD105" s="215"/>
      <c r="AE105" s="215"/>
      <c r="AF105" s="215"/>
      <c r="AG105" s="215" t="s">
        <v>138</v>
      </c>
      <c r="AH105" s="215">
        <v>0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3" x14ac:dyDescent="0.25">
      <c r="A106" s="232"/>
      <c r="B106" s="233"/>
      <c r="C106" s="265" t="s">
        <v>279</v>
      </c>
      <c r="D106" s="237"/>
      <c r="E106" s="238">
        <v>8.3000000000000007</v>
      </c>
      <c r="F106" s="235"/>
      <c r="G106" s="235"/>
      <c r="H106" s="235"/>
      <c r="I106" s="235"/>
      <c r="J106" s="235"/>
      <c r="K106" s="235"/>
      <c r="L106" s="235"/>
      <c r="M106" s="235"/>
      <c r="N106" s="234"/>
      <c r="O106" s="234"/>
      <c r="P106" s="234"/>
      <c r="Q106" s="234"/>
      <c r="R106" s="235"/>
      <c r="S106" s="235"/>
      <c r="T106" s="235"/>
      <c r="U106" s="235"/>
      <c r="V106" s="235"/>
      <c r="W106" s="235"/>
      <c r="X106" s="235"/>
      <c r="Y106" s="235"/>
      <c r="Z106" s="215"/>
      <c r="AA106" s="215"/>
      <c r="AB106" s="215"/>
      <c r="AC106" s="215"/>
      <c r="AD106" s="215"/>
      <c r="AE106" s="215"/>
      <c r="AF106" s="215"/>
      <c r="AG106" s="215" t="s">
        <v>138</v>
      </c>
      <c r="AH106" s="215">
        <v>0</v>
      </c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3" x14ac:dyDescent="0.25">
      <c r="A107" s="232"/>
      <c r="B107" s="233"/>
      <c r="C107" s="265" t="s">
        <v>280</v>
      </c>
      <c r="D107" s="237"/>
      <c r="E107" s="238">
        <v>55.914999999999999</v>
      </c>
      <c r="F107" s="235"/>
      <c r="G107" s="235"/>
      <c r="H107" s="235"/>
      <c r="I107" s="235"/>
      <c r="J107" s="235"/>
      <c r="K107" s="235"/>
      <c r="L107" s="235"/>
      <c r="M107" s="235"/>
      <c r="N107" s="234"/>
      <c r="O107" s="234"/>
      <c r="P107" s="234"/>
      <c r="Q107" s="234"/>
      <c r="R107" s="235"/>
      <c r="S107" s="235"/>
      <c r="T107" s="235"/>
      <c r="U107" s="235"/>
      <c r="V107" s="235"/>
      <c r="W107" s="235"/>
      <c r="X107" s="235"/>
      <c r="Y107" s="235"/>
      <c r="Z107" s="215"/>
      <c r="AA107" s="215"/>
      <c r="AB107" s="215"/>
      <c r="AC107" s="215"/>
      <c r="AD107" s="215"/>
      <c r="AE107" s="215"/>
      <c r="AF107" s="215"/>
      <c r="AG107" s="215" t="s">
        <v>138</v>
      </c>
      <c r="AH107" s="215">
        <v>0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3" x14ac:dyDescent="0.25">
      <c r="A108" s="232"/>
      <c r="B108" s="233"/>
      <c r="C108" s="265" t="s">
        <v>281</v>
      </c>
      <c r="D108" s="237"/>
      <c r="E108" s="238">
        <v>20.802499999999998</v>
      </c>
      <c r="F108" s="235"/>
      <c r="G108" s="235"/>
      <c r="H108" s="235"/>
      <c r="I108" s="235"/>
      <c r="J108" s="235"/>
      <c r="K108" s="235"/>
      <c r="L108" s="235"/>
      <c r="M108" s="235"/>
      <c r="N108" s="234"/>
      <c r="O108" s="234"/>
      <c r="P108" s="234"/>
      <c r="Q108" s="234"/>
      <c r="R108" s="235"/>
      <c r="S108" s="235"/>
      <c r="T108" s="235"/>
      <c r="U108" s="235"/>
      <c r="V108" s="235"/>
      <c r="W108" s="235"/>
      <c r="X108" s="235"/>
      <c r="Y108" s="235"/>
      <c r="Z108" s="215"/>
      <c r="AA108" s="215"/>
      <c r="AB108" s="215"/>
      <c r="AC108" s="215"/>
      <c r="AD108" s="215"/>
      <c r="AE108" s="215"/>
      <c r="AF108" s="215"/>
      <c r="AG108" s="215" t="s">
        <v>138</v>
      </c>
      <c r="AH108" s="215">
        <v>0</v>
      </c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 x14ac:dyDescent="0.25">
      <c r="A109" s="248">
        <v>53</v>
      </c>
      <c r="B109" s="249" t="s">
        <v>282</v>
      </c>
      <c r="C109" s="264" t="s">
        <v>283</v>
      </c>
      <c r="D109" s="250" t="s">
        <v>131</v>
      </c>
      <c r="E109" s="251">
        <v>178.94</v>
      </c>
      <c r="F109" s="252"/>
      <c r="G109" s="253">
        <f>ROUND(E109*F109,2)</f>
        <v>0</v>
      </c>
      <c r="H109" s="236"/>
      <c r="I109" s="235">
        <f>ROUND(E109*H109,2)</f>
        <v>0</v>
      </c>
      <c r="J109" s="236"/>
      <c r="K109" s="235">
        <f>ROUND(E109*J109,2)</f>
        <v>0</v>
      </c>
      <c r="L109" s="235">
        <v>15</v>
      </c>
      <c r="M109" s="235">
        <f>G109*(1+L109/100)</f>
        <v>0</v>
      </c>
      <c r="N109" s="234">
        <v>6.9999999999999994E-5</v>
      </c>
      <c r="O109" s="234">
        <f>ROUND(E109*N109,2)</f>
        <v>0.01</v>
      </c>
      <c r="P109" s="234">
        <v>0</v>
      </c>
      <c r="Q109" s="234">
        <f>ROUND(E109*P109,2)</f>
        <v>0</v>
      </c>
      <c r="R109" s="235"/>
      <c r="S109" s="235" t="s">
        <v>132</v>
      </c>
      <c r="T109" s="235" t="s">
        <v>133</v>
      </c>
      <c r="U109" s="235">
        <v>3.2480000000000002E-2</v>
      </c>
      <c r="V109" s="235">
        <f>ROUND(E109*U109,2)</f>
        <v>5.81</v>
      </c>
      <c r="W109" s="235"/>
      <c r="X109" s="235" t="s">
        <v>134</v>
      </c>
      <c r="Y109" s="235" t="s">
        <v>135</v>
      </c>
      <c r="Z109" s="215"/>
      <c r="AA109" s="215"/>
      <c r="AB109" s="215"/>
      <c r="AC109" s="215"/>
      <c r="AD109" s="215"/>
      <c r="AE109" s="215"/>
      <c r="AF109" s="215"/>
      <c r="AG109" s="215" t="s">
        <v>136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2" x14ac:dyDescent="0.25">
      <c r="A110" s="232"/>
      <c r="B110" s="233"/>
      <c r="C110" s="265" t="s">
        <v>284</v>
      </c>
      <c r="D110" s="237"/>
      <c r="E110" s="238">
        <v>32.61</v>
      </c>
      <c r="F110" s="235"/>
      <c r="G110" s="235"/>
      <c r="H110" s="235"/>
      <c r="I110" s="235"/>
      <c r="J110" s="235"/>
      <c r="K110" s="235"/>
      <c r="L110" s="235"/>
      <c r="M110" s="235"/>
      <c r="N110" s="234"/>
      <c r="O110" s="234"/>
      <c r="P110" s="234"/>
      <c r="Q110" s="234"/>
      <c r="R110" s="235"/>
      <c r="S110" s="235"/>
      <c r="T110" s="235"/>
      <c r="U110" s="235"/>
      <c r="V110" s="235"/>
      <c r="W110" s="235"/>
      <c r="X110" s="235"/>
      <c r="Y110" s="235"/>
      <c r="Z110" s="215"/>
      <c r="AA110" s="215"/>
      <c r="AB110" s="215"/>
      <c r="AC110" s="215"/>
      <c r="AD110" s="215"/>
      <c r="AE110" s="215"/>
      <c r="AF110" s="215"/>
      <c r="AG110" s="215" t="s">
        <v>138</v>
      </c>
      <c r="AH110" s="215">
        <v>0</v>
      </c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3" x14ac:dyDescent="0.25">
      <c r="A111" s="232"/>
      <c r="B111" s="233"/>
      <c r="C111" s="265" t="s">
        <v>285</v>
      </c>
      <c r="D111" s="237"/>
      <c r="E111" s="238">
        <v>12.19</v>
      </c>
      <c r="F111" s="235"/>
      <c r="G111" s="235"/>
      <c r="H111" s="235"/>
      <c r="I111" s="235"/>
      <c r="J111" s="235"/>
      <c r="K111" s="235"/>
      <c r="L111" s="235"/>
      <c r="M111" s="235"/>
      <c r="N111" s="234"/>
      <c r="O111" s="234"/>
      <c r="P111" s="234"/>
      <c r="Q111" s="234"/>
      <c r="R111" s="235"/>
      <c r="S111" s="235"/>
      <c r="T111" s="235"/>
      <c r="U111" s="235"/>
      <c r="V111" s="235"/>
      <c r="W111" s="235"/>
      <c r="X111" s="235"/>
      <c r="Y111" s="235"/>
      <c r="Z111" s="215"/>
      <c r="AA111" s="215"/>
      <c r="AB111" s="215"/>
      <c r="AC111" s="215"/>
      <c r="AD111" s="215"/>
      <c r="AE111" s="215"/>
      <c r="AF111" s="215"/>
      <c r="AG111" s="215" t="s">
        <v>138</v>
      </c>
      <c r="AH111" s="215">
        <v>0</v>
      </c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3" x14ac:dyDescent="0.25">
      <c r="A112" s="232"/>
      <c r="B112" s="233"/>
      <c r="C112" s="265" t="s">
        <v>286</v>
      </c>
      <c r="D112" s="237"/>
      <c r="E112" s="238">
        <v>78.19</v>
      </c>
      <c r="F112" s="235"/>
      <c r="G112" s="235"/>
      <c r="H112" s="235"/>
      <c r="I112" s="235"/>
      <c r="J112" s="235"/>
      <c r="K112" s="235"/>
      <c r="L112" s="235"/>
      <c r="M112" s="235"/>
      <c r="N112" s="234"/>
      <c r="O112" s="234"/>
      <c r="P112" s="234"/>
      <c r="Q112" s="234"/>
      <c r="R112" s="235"/>
      <c r="S112" s="235"/>
      <c r="T112" s="235"/>
      <c r="U112" s="235"/>
      <c r="V112" s="235"/>
      <c r="W112" s="235"/>
      <c r="X112" s="235"/>
      <c r="Y112" s="235"/>
      <c r="Z112" s="215"/>
      <c r="AA112" s="215"/>
      <c r="AB112" s="215"/>
      <c r="AC112" s="215"/>
      <c r="AD112" s="215"/>
      <c r="AE112" s="215"/>
      <c r="AF112" s="215"/>
      <c r="AG112" s="215" t="s">
        <v>138</v>
      </c>
      <c r="AH112" s="215">
        <v>0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3" x14ac:dyDescent="0.25">
      <c r="A113" s="232"/>
      <c r="B113" s="233"/>
      <c r="C113" s="265" t="s">
        <v>287</v>
      </c>
      <c r="D113" s="237"/>
      <c r="E113" s="238">
        <v>55.95</v>
      </c>
      <c r="F113" s="235"/>
      <c r="G113" s="235"/>
      <c r="H113" s="235"/>
      <c r="I113" s="235"/>
      <c r="J113" s="235"/>
      <c r="K113" s="235"/>
      <c r="L113" s="235"/>
      <c r="M113" s="235"/>
      <c r="N113" s="234"/>
      <c r="O113" s="234"/>
      <c r="P113" s="234"/>
      <c r="Q113" s="234"/>
      <c r="R113" s="235"/>
      <c r="S113" s="235"/>
      <c r="T113" s="235"/>
      <c r="U113" s="235"/>
      <c r="V113" s="235"/>
      <c r="W113" s="235"/>
      <c r="X113" s="235"/>
      <c r="Y113" s="235"/>
      <c r="Z113" s="215"/>
      <c r="AA113" s="215"/>
      <c r="AB113" s="215"/>
      <c r="AC113" s="215"/>
      <c r="AD113" s="215"/>
      <c r="AE113" s="215"/>
      <c r="AF113" s="215"/>
      <c r="AG113" s="215" t="s">
        <v>138</v>
      </c>
      <c r="AH113" s="215">
        <v>0</v>
      </c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5">
      <c r="A114" s="254">
        <v>54</v>
      </c>
      <c r="B114" s="255" t="s">
        <v>288</v>
      </c>
      <c r="C114" s="266" t="s">
        <v>289</v>
      </c>
      <c r="D114" s="256" t="s">
        <v>131</v>
      </c>
      <c r="E114" s="257">
        <v>178.94</v>
      </c>
      <c r="F114" s="258"/>
      <c r="G114" s="259">
        <f>ROUND(E114*F114,2)</f>
        <v>0</v>
      </c>
      <c r="H114" s="236"/>
      <c r="I114" s="235">
        <f>ROUND(E114*H114,2)</f>
        <v>0</v>
      </c>
      <c r="J114" s="236"/>
      <c r="K114" s="235">
        <f>ROUND(E114*J114,2)</f>
        <v>0</v>
      </c>
      <c r="L114" s="235">
        <v>15</v>
      </c>
      <c r="M114" s="235">
        <f>G114*(1+L114/100)</f>
        <v>0</v>
      </c>
      <c r="N114" s="234">
        <v>1.4999999999999999E-4</v>
      </c>
      <c r="O114" s="234">
        <f>ROUND(E114*N114,2)</f>
        <v>0.03</v>
      </c>
      <c r="P114" s="234">
        <v>0</v>
      </c>
      <c r="Q114" s="234">
        <f>ROUND(E114*P114,2)</f>
        <v>0</v>
      </c>
      <c r="R114" s="235"/>
      <c r="S114" s="235" t="s">
        <v>132</v>
      </c>
      <c r="T114" s="235" t="s">
        <v>133</v>
      </c>
      <c r="U114" s="235">
        <v>0.10191</v>
      </c>
      <c r="V114" s="235">
        <f>ROUND(E114*U114,2)</f>
        <v>18.239999999999998</v>
      </c>
      <c r="W114" s="235"/>
      <c r="X114" s="235" t="s">
        <v>134</v>
      </c>
      <c r="Y114" s="235" t="s">
        <v>135</v>
      </c>
      <c r="Z114" s="215"/>
      <c r="AA114" s="215"/>
      <c r="AB114" s="215"/>
      <c r="AC114" s="215"/>
      <c r="AD114" s="215"/>
      <c r="AE114" s="215"/>
      <c r="AF114" s="215"/>
      <c r="AG114" s="215" t="s">
        <v>136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x14ac:dyDescent="0.25">
      <c r="A115" s="241" t="s">
        <v>127</v>
      </c>
      <c r="B115" s="242" t="s">
        <v>92</v>
      </c>
      <c r="C115" s="263" t="s">
        <v>93</v>
      </c>
      <c r="D115" s="243"/>
      <c r="E115" s="244"/>
      <c r="F115" s="245"/>
      <c r="G115" s="246">
        <f>SUMIF(AG116:AG116,"&lt;&gt;NOR",G116:G116)</f>
        <v>0</v>
      </c>
      <c r="H115" s="240"/>
      <c r="I115" s="240">
        <f>SUM(I116:I116)</f>
        <v>0</v>
      </c>
      <c r="J115" s="240"/>
      <c r="K115" s="240">
        <f>SUM(K116:K116)</f>
        <v>0</v>
      </c>
      <c r="L115" s="240"/>
      <c r="M115" s="240">
        <f>SUM(M116:M116)</f>
        <v>0</v>
      </c>
      <c r="N115" s="239"/>
      <c r="O115" s="239">
        <f>SUM(O116:O116)</f>
        <v>0.02</v>
      </c>
      <c r="P115" s="239"/>
      <c r="Q115" s="239">
        <f>SUM(Q116:Q116)</f>
        <v>0</v>
      </c>
      <c r="R115" s="240"/>
      <c r="S115" s="240"/>
      <c r="T115" s="240"/>
      <c r="U115" s="240"/>
      <c r="V115" s="240">
        <f>SUM(V116:V116)</f>
        <v>2.68</v>
      </c>
      <c r="W115" s="240"/>
      <c r="X115" s="240"/>
      <c r="Y115" s="240"/>
      <c r="AG115" t="s">
        <v>128</v>
      </c>
    </row>
    <row r="116" spans="1:60" outlineLevel="1" x14ac:dyDescent="0.25">
      <c r="A116" s="254">
        <v>55</v>
      </c>
      <c r="B116" s="255" t="s">
        <v>290</v>
      </c>
      <c r="C116" s="266" t="s">
        <v>291</v>
      </c>
      <c r="D116" s="256" t="s">
        <v>131</v>
      </c>
      <c r="E116" s="257">
        <v>6.34</v>
      </c>
      <c r="F116" s="258"/>
      <c r="G116" s="259">
        <f>ROUND(E116*F116,2)</f>
        <v>0</v>
      </c>
      <c r="H116" s="236"/>
      <c r="I116" s="235">
        <f>ROUND(E116*H116,2)</f>
        <v>0</v>
      </c>
      <c r="J116" s="236"/>
      <c r="K116" s="235">
        <f>ROUND(E116*J116,2)</f>
        <v>0</v>
      </c>
      <c r="L116" s="235">
        <v>15</v>
      </c>
      <c r="M116" s="235">
        <f>G116*(1+L116/100)</f>
        <v>0</v>
      </c>
      <c r="N116" s="234">
        <v>2.6199999999999999E-3</v>
      </c>
      <c r="O116" s="234">
        <f>ROUND(E116*N116,2)</f>
        <v>0.02</v>
      </c>
      <c r="P116" s="234">
        <v>0</v>
      </c>
      <c r="Q116" s="234">
        <f>ROUND(E116*P116,2)</f>
        <v>0</v>
      </c>
      <c r="R116" s="235"/>
      <c r="S116" s="235" t="s">
        <v>132</v>
      </c>
      <c r="T116" s="235" t="s">
        <v>133</v>
      </c>
      <c r="U116" s="235">
        <v>0.42299999999999999</v>
      </c>
      <c r="V116" s="235">
        <f>ROUND(E116*U116,2)</f>
        <v>2.68</v>
      </c>
      <c r="W116" s="235"/>
      <c r="X116" s="235" t="s">
        <v>134</v>
      </c>
      <c r="Y116" s="235" t="s">
        <v>135</v>
      </c>
      <c r="Z116" s="215"/>
      <c r="AA116" s="215"/>
      <c r="AB116" s="215"/>
      <c r="AC116" s="215"/>
      <c r="AD116" s="215"/>
      <c r="AE116" s="215"/>
      <c r="AF116" s="215"/>
      <c r="AG116" s="215" t="s">
        <v>136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x14ac:dyDescent="0.25">
      <c r="A117" s="241" t="s">
        <v>127</v>
      </c>
      <c r="B117" s="242" t="s">
        <v>94</v>
      </c>
      <c r="C117" s="263" t="s">
        <v>95</v>
      </c>
      <c r="D117" s="243"/>
      <c r="E117" s="244"/>
      <c r="F117" s="245"/>
      <c r="G117" s="246">
        <f>SUMIF(AG118:AG118,"&lt;&gt;NOR",G118:G118)</f>
        <v>0</v>
      </c>
      <c r="H117" s="240"/>
      <c r="I117" s="240">
        <f>SUM(I118:I118)</f>
        <v>0</v>
      </c>
      <c r="J117" s="240"/>
      <c r="K117" s="240">
        <f>SUM(K118:K118)</f>
        <v>0</v>
      </c>
      <c r="L117" s="240"/>
      <c r="M117" s="240">
        <f>SUM(M118:M118)</f>
        <v>0</v>
      </c>
      <c r="N117" s="239"/>
      <c r="O117" s="239">
        <f>SUM(O118:O118)</f>
        <v>0</v>
      </c>
      <c r="P117" s="239"/>
      <c r="Q117" s="239">
        <f>SUM(Q118:Q118)</f>
        <v>0</v>
      </c>
      <c r="R117" s="240"/>
      <c r="S117" s="240"/>
      <c r="T117" s="240"/>
      <c r="U117" s="240"/>
      <c r="V117" s="240">
        <f>SUM(V118:V118)</f>
        <v>0</v>
      </c>
      <c r="W117" s="240"/>
      <c r="X117" s="240"/>
      <c r="Y117" s="240"/>
      <c r="AG117" t="s">
        <v>128</v>
      </c>
    </row>
    <row r="118" spans="1:60" ht="20.399999999999999" outlineLevel="1" x14ac:dyDescent="0.25">
      <c r="A118" s="254">
        <v>56</v>
      </c>
      <c r="B118" s="255" t="s">
        <v>292</v>
      </c>
      <c r="C118" s="266" t="s">
        <v>293</v>
      </c>
      <c r="D118" s="256" t="s">
        <v>207</v>
      </c>
      <c r="E118" s="257">
        <v>1</v>
      </c>
      <c r="F118" s="258"/>
      <c r="G118" s="259">
        <f>ROUND(E118*F118,2)</f>
        <v>0</v>
      </c>
      <c r="H118" s="236"/>
      <c r="I118" s="235">
        <f>ROUND(E118*H118,2)</f>
        <v>0</v>
      </c>
      <c r="J118" s="236"/>
      <c r="K118" s="235">
        <f>ROUND(E118*J118,2)</f>
        <v>0</v>
      </c>
      <c r="L118" s="235">
        <v>15</v>
      </c>
      <c r="M118" s="235">
        <f>G118*(1+L118/100)</f>
        <v>0</v>
      </c>
      <c r="N118" s="234">
        <v>0</v>
      </c>
      <c r="O118" s="234">
        <f>ROUND(E118*N118,2)</f>
        <v>0</v>
      </c>
      <c r="P118" s="234">
        <v>0</v>
      </c>
      <c r="Q118" s="234">
        <f>ROUND(E118*P118,2)</f>
        <v>0</v>
      </c>
      <c r="R118" s="235"/>
      <c r="S118" s="235" t="s">
        <v>208</v>
      </c>
      <c r="T118" s="235" t="s">
        <v>159</v>
      </c>
      <c r="U118" s="235">
        <v>0</v>
      </c>
      <c r="V118" s="235">
        <f>ROUND(E118*U118,2)</f>
        <v>0</v>
      </c>
      <c r="W118" s="235"/>
      <c r="X118" s="235" t="s">
        <v>134</v>
      </c>
      <c r="Y118" s="235" t="s">
        <v>135</v>
      </c>
      <c r="Z118" s="215"/>
      <c r="AA118" s="215"/>
      <c r="AB118" s="215"/>
      <c r="AC118" s="215"/>
      <c r="AD118" s="215"/>
      <c r="AE118" s="215"/>
      <c r="AF118" s="215"/>
      <c r="AG118" s="215" t="s">
        <v>136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x14ac:dyDescent="0.25">
      <c r="A119" s="241" t="s">
        <v>127</v>
      </c>
      <c r="B119" s="242" t="s">
        <v>96</v>
      </c>
      <c r="C119" s="263" t="s">
        <v>97</v>
      </c>
      <c r="D119" s="243"/>
      <c r="E119" s="244"/>
      <c r="F119" s="245"/>
      <c r="G119" s="246">
        <f>SUMIF(AG120:AG123,"&lt;&gt;NOR",G120:G123)</f>
        <v>0</v>
      </c>
      <c r="H119" s="240"/>
      <c r="I119" s="240">
        <f>SUM(I120:I123)</f>
        <v>0</v>
      </c>
      <c r="J119" s="240"/>
      <c r="K119" s="240">
        <f>SUM(K120:K123)</f>
        <v>0</v>
      </c>
      <c r="L119" s="240"/>
      <c r="M119" s="240">
        <f>SUM(M120:M123)</f>
        <v>0</v>
      </c>
      <c r="N119" s="239"/>
      <c r="O119" s="239">
        <f>SUM(O120:O123)</f>
        <v>0</v>
      </c>
      <c r="P119" s="239"/>
      <c r="Q119" s="239">
        <f>SUM(Q120:Q123)</f>
        <v>0</v>
      </c>
      <c r="R119" s="240"/>
      <c r="S119" s="240"/>
      <c r="T119" s="240"/>
      <c r="U119" s="240"/>
      <c r="V119" s="240">
        <f>SUM(V120:V123)</f>
        <v>5</v>
      </c>
      <c r="W119" s="240"/>
      <c r="X119" s="240"/>
      <c r="Y119" s="240"/>
      <c r="AG119" t="s">
        <v>128</v>
      </c>
    </row>
    <row r="120" spans="1:60" outlineLevel="1" x14ac:dyDescent="0.25">
      <c r="A120" s="254">
        <v>57</v>
      </c>
      <c r="B120" s="255" t="s">
        <v>294</v>
      </c>
      <c r="C120" s="266" t="s">
        <v>295</v>
      </c>
      <c r="D120" s="256" t="s">
        <v>213</v>
      </c>
      <c r="E120" s="257">
        <v>4.0268899999999999</v>
      </c>
      <c r="F120" s="258"/>
      <c r="G120" s="259">
        <f>ROUND(E120*F120,2)</f>
        <v>0</v>
      </c>
      <c r="H120" s="236"/>
      <c r="I120" s="235">
        <f>ROUND(E120*H120,2)</f>
        <v>0</v>
      </c>
      <c r="J120" s="236"/>
      <c r="K120" s="235">
        <f>ROUND(E120*J120,2)</f>
        <v>0</v>
      </c>
      <c r="L120" s="235">
        <v>15</v>
      </c>
      <c r="M120" s="235">
        <f>G120*(1+L120/100)</f>
        <v>0</v>
      </c>
      <c r="N120" s="234">
        <v>0</v>
      </c>
      <c r="O120" s="234">
        <f>ROUND(E120*N120,2)</f>
        <v>0</v>
      </c>
      <c r="P120" s="234">
        <v>0</v>
      </c>
      <c r="Q120" s="234">
        <f>ROUND(E120*P120,2)</f>
        <v>0</v>
      </c>
      <c r="R120" s="235"/>
      <c r="S120" s="235" t="s">
        <v>132</v>
      </c>
      <c r="T120" s="235" t="s">
        <v>133</v>
      </c>
      <c r="U120" s="235">
        <v>0.49</v>
      </c>
      <c r="V120" s="235">
        <f>ROUND(E120*U120,2)</f>
        <v>1.97</v>
      </c>
      <c r="W120" s="235"/>
      <c r="X120" s="235" t="s">
        <v>296</v>
      </c>
      <c r="Y120" s="235" t="s">
        <v>135</v>
      </c>
      <c r="Z120" s="215"/>
      <c r="AA120" s="215"/>
      <c r="AB120" s="215"/>
      <c r="AC120" s="215"/>
      <c r="AD120" s="215"/>
      <c r="AE120" s="215"/>
      <c r="AF120" s="215"/>
      <c r="AG120" s="215" t="s">
        <v>297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5">
      <c r="A121" s="254">
        <v>58</v>
      </c>
      <c r="B121" s="255" t="s">
        <v>298</v>
      </c>
      <c r="C121" s="266" t="s">
        <v>299</v>
      </c>
      <c r="D121" s="256" t="s">
        <v>213</v>
      </c>
      <c r="E121" s="257">
        <v>4.0268899999999999</v>
      </c>
      <c r="F121" s="258"/>
      <c r="G121" s="259">
        <f>ROUND(E121*F121,2)</f>
        <v>0</v>
      </c>
      <c r="H121" s="236"/>
      <c r="I121" s="235">
        <f>ROUND(E121*H121,2)</f>
        <v>0</v>
      </c>
      <c r="J121" s="236"/>
      <c r="K121" s="235">
        <f>ROUND(E121*J121,2)</f>
        <v>0</v>
      </c>
      <c r="L121" s="235">
        <v>15</v>
      </c>
      <c r="M121" s="235">
        <f>G121*(1+L121/100)</f>
        <v>0</v>
      </c>
      <c r="N121" s="234">
        <v>0</v>
      </c>
      <c r="O121" s="234">
        <f>ROUND(E121*N121,2)</f>
        <v>0</v>
      </c>
      <c r="P121" s="234">
        <v>0</v>
      </c>
      <c r="Q121" s="234">
        <f>ROUND(E121*P121,2)</f>
        <v>0</v>
      </c>
      <c r="R121" s="235"/>
      <c r="S121" s="235" t="s">
        <v>132</v>
      </c>
      <c r="T121" s="235" t="s">
        <v>133</v>
      </c>
      <c r="U121" s="235">
        <v>0</v>
      </c>
      <c r="V121" s="235">
        <f>ROUND(E121*U121,2)</f>
        <v>0</v>
      </c>
      <c r="W121" s="235"/>
      <c r="X121" s="235" t="s">
        <v>296</v>
      </c>
      <c r="Y121" s="235" t="s">
        <v>135</v>
      </c>
      <c r="Z121" s="215"/>
      <c r="AA121" s="215"/>
      <c r="AB121" s="215"/>
      <c r="AC121" s="215"/>
      <c r="AD121" s="215"/>
      <c r="AE121" s="215"/>
      <c r="AF121" s="215"/>
      <c r="AG121" s="215" t="s">
        <v>297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5">
      <c r="A122" s="254">
        <v>59</v>
      </c>
      <c r="B122" s="255" t="s">
        <v>300</v>
      </c>
      <c r="C122" s="266" t="s">
        <v>301</v>
      </c>
      <c r="D122" s="256" t="s">
        <v>213</v>
      </c>
      <c r="E122" s="257">
        <v>4.0268899999999999</v>
      </c>
      <c r="F122" s="258"/>
      <c r="G122" s="259">
        <f>ROUND(E122*F122,2)</f>
        <v>0</v>
      </c>
      <c r="H122" s="236"/>
      <c r="I122" s="235">
        <f>ROUND(E122*H122,2)</f>
        <v>0</v>
      </c>
      <c r="J122" s="236"/>
      <c r="K122" s="235">
        <f>ROUND(E122*J122,2)</f>
        <v>0</v>
      </c>
      <c r="L122" s="235">
        <v>15</v>
      </c>
      <c r="M122" s="235">
        <f>G122*(1+L122/100)</f>
        <v>0</v>
      </c>
      <c r="N122" s="234">
        <v>0</v>
      </c>
      <c r="O122" s="234">
        <f>ROUND(E122*N122,2)</f>
        <v>0</v>
      </c>
      <c r="P122" s="234">
        <v>0</v>
      </c>
      <c r="Q122" s="234">
        <f>ROUND(E122*P122,2)</f>
        <v>0</v>
      </c>
      <c r="R122" s="235"/>
      <c r="S122" s="235" t="s">
        <v>132</v>
      </c>
      <c r="T122" s="235" t="s">
        <v>133</v>
      </c>
      <c r="U122" s="235">
        <v>0</v>
      </c>
      <c r="V122" s="235">
        <f>ROUND(E122*U122,2)</f>
        <v>0</v>
      </c>
      <c r="W122" s="235"/>
      <c r="X122" s="235" t="s">
        <v>296</v>
      </c>
      <c r="Y122" s="235" t="s">
        <v>135</v>
      </c>
      <c r="Z122" s="215"/>
      <c r="AA122" s="215"/>
      <c r="AB122" s="215"/>
      <c r="AC122" s="215"/>
      <c r="AD122" s="215"/>
      <c r="AE122" s="215"/>
      <c r="AF122" s="215"/>
      <c r="AG122" s="215" t="s">
        <v>297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 x14ac:dyDescent="0.25">
      <c r="A123" s="248">
        <v>60</v>
      </c>
      <c r="B123" s="249" t="s">
        <v>302</v>
      </c>
      <c r="C123" s="264" t="s">
        <v>303</v>
      </c>
      <c r="D123" s="250" t="s">
        <v>213</v>
      </c>
      <c r="E123" s="251">
        <v>4.0268899999999999</v>
      </c>
      <c r="F123" s="252"/>
      <c r="G123" s="253">
        <f>ROUND(E123*F123,2)</f>
        <v>0</v>
      </c>
      <c r="H123" s="236"/>
      <c r="I123" s="235">
        <f>ROUND(E123*H123,2)</f>
        <v>0</v>
      </c>
      <c r="J123" s="236"/>
      <c r="K123" s="235">
        <f>ROUND(E123*J123,2)</f>
        <v>0</v>
      </c>
      <c r="L123" s="235">
        <v>15</v>
      </c>
      <c r="M123" s="235">
        <f>G123*(1+L123/100)</f>
        <v>0</v>
      </c>
      <c r="N123" s="234">
        <v>0</v>
      </c>
      <c r="O123" s="234">
        <f>ROUND(E123*N123,2)</f>
        <v>0</v>
      </c>
      <c r="P123" s="234">
        <v>0</v>
      </c>
      <c r="Q123" s="234">
        <f>ROUND(E123*P123,2)</f>
        <v>0</v>
      </c>
      <c r="R123" s="235"/>
      <c r="S123" s="235" t="s">
        <v>132</v>
      </c>
      <c r="T123" s="235" t="s">
        <v>133</v>
      </c>
      <c r="U123" s="235">
        <v>0.752</v>
      </c>
      <c r="V123" s="235">
        <f>ROUND(E123*U123,2)</f>
        <v>3.03</v>
      </c>
      <c r="W123" s="235"/>
      <c r="X123" s="235" t="s">
        <v>296</v>
      </c>
      <c r="Y123" s="235" t="s">
        <v>135</v>
      </c>
      <c r="Z123" s="215"/>
      <c r="AA123" s="215"/>
      <c r="AB123" s="215"/>
      <c r="AC123" s="215"/>
      <c r="AD123" s="215"/>
      <c r="AE123" s="215"/>
      <c r="AF123" s="215"/>
      <c r="AG123" s="215" t="s">
        <v>297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x14ac:dyDescent="0.25">
      <c r="A124" s="3"/>
      <c r="B124" s="4"/>
      <c r="C124" s="269"/>
      <c r="D124" s="6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AE124">
        <v>15</v>
      </c>
      <c r="AF124">
        <v>21</v>
      </c>
      <c r="AG124" t="s">
        <v>113</v>
      </c>
    </row>
    <row r="125" spans="1:60" x14ac:dyDescent="0.25">
      <c r="A125" s="218"/>
      <c r="B125" s="219" t="s">
        <v>31</v>
      </c>
      <c r="C125" s="270"/>
      <c r="D125" s="220"/>
      <c r="E125" s="221"/>
      <c r="F125" s="221"/>
      <c r="G125" s="247">
        <f>G8+G12+G16+G35+G39+G45+G47+G50+G61+G63+G66+G73+G75+G80+G85+G96+G101+G103+G115+G117+G119</f>
        <v>0</v>
      </c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AE125">
        <f>SUMIF(L7:L123,AE124,G7:G123)</f>
        <v>0</v>
      </c>
      <c r="AF125">
        <f>SUMIF(L7:L123,AF124,G7:G123)</f>
        <v>0</v>
      </c>
      <c r="AG125" t="s">
        <v>304</v>
      </c>
    </row>
    <row r="126" spans="1:60" x14ac:dyDescent="0.25">
      <c r="A126" s="3"/>
      <c r="B126" s="4"/>
      <c r="C126" s="269"/>
      <c r="D126" s="6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spans="1:60" x14ac:dyDescent="0.25">
      <c r="A127" s="3"/>
      <c r="B127" s="4"/>
      <c r="C127" s="269"/>
      <c r="D127" s="6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spans="1:60" x14ac:dyDescent="0.25">
      <c r="A128" s="222" t="s">
        <v>305</v>
      </c>
      <c r="B128" s="222"/>
      <c r="C128" s="271"/>
      <c r="D128" s="6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spans="1:33" x14ac:dyDescent="0.25">
      <c r="A129" s="223"/>
      <c r="B129" s="224"/>
      <c r="C129" s="272"/>
      <c r="D129" s="224"/>
      <c r="E129" s="224"/>
      <c r="F129" s="224"/>
      <c r="G129" s="225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AG129" t="s">
        <v>306</v>
      </c>
    </row>
    <row r="130" spans="1:33" x14ac:dyDescent="0.25">
      <c r="A130" s="226"/>
      <c r="B130" s="227"/>
      <c r="C130" s="273"/>
      <c r="D130" s="227"/>
      <c r="E130" s="227"/>
      <c r="F130" s="227"/>
      <c r="G130" s="228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spans="1:33" x14ac:dyDescent="0.25">
      <c r="A131" s="226"/>
      <c r="B131" s="227"/>
      <c r="C131" s="273"/>
      <c r="D131" s="227"/>
      <c r="E131" s="227"/>
      <c r="F131" s="227"/>
      <c r="G131" s="228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spans="1:33" x14ac:dyDescent="0.25">
      <c r="A132" s="226"/>
      <c r="B132" s="227"/>
      <c r="C132" s="273"/>
      <c r="D132" s="227"/>
      <c r="E132" s="227"/>
      <c r="F132" s="227"/>
      <c r="G132" s="228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spans="1:33" x14ac:dyDescent="0.25">
      <c r="A133" s="229"/>
      <c r="B133" s="230"/>
      <c r="C133" s="274"/>
      <c r="D133" s="230"/>
      <c r="E133" s="230"/>
      <c r="F133" s="230"/>
      <c r="G133" s="231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spans="1:33" x14ac:dyDescent="0.25">
      <c r="A134" s="3"/>
      <c r="B134" s="4"/>
      <c r="C134" s="269"/>
      <c r="D134" s="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spans="1:33" x14ac:dyDescent="0.25">
      <c r="C135" s="275"/>
      <c r="D135" s="10"/>
      <c r="AG135" t="s">
        <v>307</v>
      </c>
    </row>
    <row r="136" spans="1:33" x14ac:dyDescent="0.25">
      <c r="D136" s="10"/>
    </row>
    <row r="137" spans="1:33" x14ac:dyDescent="0.25">
      <c r="D137" s="10"/>
    </row>
    <row r="138" spans="1:33" x14ac:dyDescent="0.25">
      <c r="D138" s="10"/>
    </row>
    <row r="139" spans="1:33" x14ac:dyDescent="0.25">
      <c r="D139" s="10"/>
    </row>
    <row r="140" spans="1:33" x14ac:dyDescent="0.25">
      <c r="D140" s="10"/>
    </row>
    <row r="141" spans="1:33" x14ac:dyDescent="0.25">
      <c r="D141" s="10"/>
    </row>
    <row r="142" spans="1:33" x14ac:dyDescent="0.25">
      <c r="D142" s="10"/>
    </row>
    <row r="143" spans="1:33" x14ac:dyDescent="0.25">
      <c r="D143" s="10"/>
    </row>
    <row r="144" spans="1:33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10">
    <mergeCell ref="A1:G1"/>
    <mergeCell ref="C2:G2"/>
    <mergeCell ref="C3:G3"/>
    <mergeCell ref="C4:G4"/>
    <mergeCell ref="A128:C128"/>
    <mergeCell ref="A129:G133"/>
    <mergeCell ref="C27:G27"/>
    <mergeCell ref="C28:G28"/>
    <mergeCell ref="C29:G29"/>
    <mergeCell ref="C49:G49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13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'13 01 Pol'!Názvy_tisku</vt:lpstr>
      <vt:lpstr>oadresa</vt:lpstr>
      <vt:lpstr>Stavba!Objednatel</vt:lpstr>
      <vt:lpstr>Stavba!Objekt</vt:lpstr>
      <vt:lpstr>'13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Mikošek</dc:creator>
  <cp:lastModifiedBy>Marek Mikošek</cp:lastModifiedBy>
  <cp:lastPrinted>2019-03-19T12:27:02Z</cp:lastPrinted>
  <dcterms:created xsi:type="dcterms:W3CDTF">2009-04-08T07:15:50Z</dcterms:created>
  <dcterms:modified xsi:type="dcterms:W3CDTF">2022-12-07T13:01:05Z</dcterms:modified>
</cp:coreProperties>
</file>